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vaduotoja\Documents\MPRC\2022-2023 mokymo planai\"/>
    </mc:Choice>
  </mc:AlternateContent>
  <xr:revisionPtr revIDLastSave="0" documentId="8_{C7B07AF1-F7C7-41DF-B689-2435F967E2AB}" xr6:coauthVersionLast="47" xr6:coauthVersionMax="47" xr10:uidLastSave="{00000000-0000-0000-0000-000000000000}"/>
  <bookViews>
    <workbookView xWindow="-120" yWindow="-120" windowWidth="29040" windowHeight="15840" tabRatio="845" activeTab="21" xr2:uid="{00000000-000D-0000-FFFF-FFFF00000000}"/>
  </bookViews>
  <sheets>
    <sheet name="APg22" sheetId="4" r:id="rId1"/>
    <sheet name="BA22" sheetId="6" r:id="rId2"/>
    <sheet name="BAt22" sheetId="7" r:id="rId3"/>
    <sheet name="DT22" sheetId="8" r:id="rId4"/>
    <sheet name="UI22-2" sheetId="5" r:id="rId5"/>
    <sheet name="UIt22-2" sheetId="10" r:id="rId6"/>
    <sheet name="KO22" sheetId="11" r:id="rId7"/>
    <sheet name="KOg22" sheetId="13" r:id="rId8"/>
    <sheet name="KOt22" sheetId="14" r:id="rId9"/>
    <sheet name="KR22" sheetId="15" r:id="rId10"/>
    <sheet name="KTt22" sheetId="16" r:id="rId11"/>
    <sheet name="KS22" sheetId="12" r:id="rId12"/>
    <sheet name="KSt22" sheetId="17" r:id="rId13"/>
    <sheet name="PBg22" sheetId="18" r:id="rId14"/>
    <sheet name="PR22" sheetId="19" r:id="rId15"/>
    <sheet name="PRt22" sheetId="21" r:id="rId16"/>
    <sheet name="SL22" sheetId="20" r:id="rId17"/>
    <sheet name="SLt22" sheetId="22" r:id="rId18"/>
    <sheet name="SV22-2" sheetId="23" r:id="rId19"/>
    <sheet name="SVt22-2" sheetId="24" r:id="rId20"/>
    <sheet name="V22" sheetId="25" r:id="rId21"/>
    <sheet name="Vg22" sheetId="26" r:id="rId22"/>
  </sheets>
  <definedNames>
    <definedName name="_xlnm.Print_Area" localSheetId="1">'BA22'!$A$1:$U$39</definedName>
    <definedName name="_xlnm.Print_Area" localSheetId="2">'BAt22'!$A$1:$U$26</definedName>
    <definedName name="_xlnm.Print_Area" localSheetId="3">'DT22'!$B$1:$AH$54</definedName>
    <definedName name="_xlnm.Print_Area" localSheetId="6">'KO22'!$A$1:$U$44</definedName>
    <definedName name="_xlnm.Print_Area" localSheetId="8">'KOt22'!$A$1:$U$31</definedName>
    <definedName name="_xlnm.Print_Area" localSheetId="10">'KTt22'!$A$1:$AA$31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Z39" i="26" l="1"/>
  <c r="Y39" i="26"/>
  <c r="X39" i="26"/>
  <c r="W39" i="26"/>
  <c r="V39" i="26"/>
  <c r="U39" i="26"/>
  <c r="T39" i="26"/>
  <c r="S39" i="26"/>
  <c r="R39" i="26"/>
  <c r="Q39" i="26"/>
  <c r="P39" i="26"/>
  <c r="O39" i="26"/>
  <c r="N39" i="26"/>
  <c r="M39" i="26"/>
  <c r="L39" i="26"/>
  <c r="K39" i="26"/>
  <c r="J39" i="26"/>
  <c r="I39" i="26"/>
  <c r="H39" i="26"/>
  <c r="G39" i="26"/>
  <c r="F39" i="26"/>
  <c r="E39" i="26"/>
  <c r="D39" i="26"/>
  <c r="B39" i="26"/>
  <c r="AB38" i="26"/>
  <c r="AA38" i="26"/>
  <c r="AC38" i="26" s="1"/>
  <c r="AB36" i="26"/>
  <c r="AA36" i="26"/>
  <c r="C36" i="26"/>
  <c r="AB35" i="26"/>
  <c r="AA35" i="26"/>
  <c r="C35" i="26"/>
  <c r="C39" i="26" s="1"/>
  <c r="C34" i="26"/>
  <c r="AB31" i="26"/>
  <c r="AA31" i="26"/>
  <c r="C31" i="26"/>
  <c r="Z30" i="26"/>
  <c r="Y30" i="26"/>
  <c r="C30" i="26"/>
  <c r="AB29" i="26"/>
  <c r="AA29" i="26"/>
  <c r="C29" i="26"/>
  <c r="U28" i="26"/>
  <c r="AC28" i="26" s="1"/>
  <c r="C28" i="26"/>
  <c r="AF27" i="26"/>
  <c r="AE27" i="26"/>
  <c r="X27" i="26"/>
  <c r="AB27" i="26" s="1"/>
  <c r="W27" i="26"/>
  <c r="AA27" i="26" s="1"/>
  <c r="V27" i="26"/>
  <c r="U27" i="26"/>
  <c r="C27" i="26"/>
  <c r="T26" i="26"/>
  <c r="V26" i="26" s="1"/>
  <c r="S26" i="26"/>
  <c r="P26" i="26"/>
  <c r="O26" i="26"/>
  <c r="C26" i="26"/>
  <c r="P25" i="26"/>
  <c r="AC25" i="26" s="1"/>
  <c r="O25" i="26"/>
  <c r="C25" i="26"/>
  <c r="P24" i="26"/>
  <c r="O24" i="26"/>
  <c r="C24" i="26"/>
  <c r="P23" i="26"/>
  <c r="O23" i="26"/>
  <c r="C23" i="26"/>
  <c r="P20" i="26"/>
  <c r="O20" i="26"/>
  <c r="C20" i="26"/>
  <c r="AB19" i="26"/>
  <c r="AA19" i="26"/>
  <c r="C19" i="26"/>
  <c r="P18" i="26"/>
  <c r="O18" i="26"/>
  <c r="P16" i="26"/>
  <c r="O16" i="26"/>
  <c r="AB56" i="25"/>
  <c r="V56" i="25"/>
  <c r="P56" i="25"/>
  <c r="E56" i="25"/>
  <c r="L53" i="25"/>
  <c r="AC51" i="25"/>
  <c r="AB51" i="25"/>
  <c r="W51" i="25"/>
  <c r="V51" i="25"/>
  <c r="Q51" i="25"/>
  <c r="P51" i="25"/>
  <c r="I51" i="25"/>
  <c r="E51" i="25"/>
  <c r="D51" i="25"/>
  <c r="AC49" i="25"/>
  <c r="AB49" i="25"/>
  <c r="W49" i="25"/>
  <c r="V49" i="25"/>
  <c r="Q49" i="25"/>
  <c r="P49" i="25"/>
  <c r="AD49" i="25" s="1"/>
  <c r="K49" i="25"/>
  <c r="I49" i="25"/>
  <c r="E49" i="25"/>
  <c r="D49" i="25"/>
  <c r="AC48" i="25"/>
  <c r="AB48" i="25"/>
  <c r="W48" i="25"/>
  <c r="V48" i="25"/>
  <c r="Q48" i="25"/>
  <c r="P48" i="25"/>
  <c r="K48" i="25"/>
  <c r="I48" i="25"/>
  <c r="E48" i="25"/>
  <c r="D48" i="25"/>
  <c r="AC47" i="25"/>
  <c r="AB47" i="25"/>
  <c r="W47" i="25"/>
  <c r="V47" i="25"/>
  <c r="Q47" i="25"/>
  <c r="P47" i="25"/>
  <c r="K47" i="25"/>
  <c r="I47" i="25"/>
  <c r="E47" i="25"/>
  <c r="F47" i="25" s="1"/>
  <c r="G47" i="25" s="1"/>
  <c r="D47" i="25"/>
  <c r="AC46" i="25"/>
  <c r="AB46" i="25"/>
  <c r="W46" i="25"/>
  <c r="V46" i="25"/>
  <c r="Q46" i="25"/>
  <c r="P46" i="25"/>
  <c r="AD46" i="25" s="1"/>
  <c r="K46" i="25"/>
  <c r="I46" i="25"/>
  <c r="E46" i="25"/>
  <c r="D46" i="25"/>
  <c r="AC45" i="25"/>
  <c r="AB45" i="25"/>
  <c r="W45" i="25"/>
  <c r="V45" i="25"/>
  <c r="Q45" i="25"/>
  <c r="P45" i="25"/>
  <c r="AD45" i="25" s="1"/>
  <c r="K45" i="25"/>
  <c r="I45" i="25"/>
  <c r="E45" i="25"/>
  <c r="D45" i="25"/>
  <c r="J45" i="25" s="1"/>
  <c r="AA42" i="25"/>
  <c r="AA53" i="25" s="1"/>
  <c r="Z42" i="25"/>
  <c r="Z53" i="25" s="1"/>
  <c r="U42" i="25"/>
  <c r="U53" i="25" s="1"/>
  <c r="T42" i="25"/>
  <c r="T53" i="25" s="1"/>
  <c r="M42" i="25"/>
  <c r="M53" i="25" s="1"/>
  <c r="L42" i="25"/>
  <c r="H42" i="25"/>
  <c r="H53" i="25" s="1"/>
  <c r="C42" i="25"/>
  <c r="C53" i="25" s="1"/>
  <c r="W41" i="25"/>
  <c r="V41" i="25"/>
  <c r="Q41" i="25"/>
  <c r="P41" i="25"/>
  <c r="K41" i="25"/>
  <c r="I41" i="25"/>
  <c r="E41" i="25"/>
  <c r="F41" i="25" s="1"/>
  <c r="X41" i="25" s="1"/>
  <c r="D41" i="25"/>
  <c r="J41" i="25" s="1"/>
  <c r="AC40" i="25"/>
  <c r="AB40" i="25"/>
  <c r="Q40" i="25"/>
  <c r="P40" i="25"/>
  <c r="K40" i="25"/>
  <c r="I40" i="25"/>
  <c r="E40" i="25"/>
  <c r="F40" i="25" s="1"/>
  <c r="R40" i="25" s="1"/>
  <c r="D40" i="25"/>
  <c r="AC39" i="25"/>
  <c r="AB39" i="25"/>
  <c r="W39" i="25"/>
  <c r="V39" i="25"/>
  <c r="K39" i="25"/>
  <c r="I39" i="25"/>
  <c r="F39" i="25"/>
  <c r="N39" i="25" s="1"/>
  <c r="E39" i="25"/>
  <c r="D39" i="25"/>
  <c r="AC37" i="25"/>
  <c r="AB37" i="25"/>
  <c r="W37" i="25"/>
  <c r="V37" i="25"/>
  <c r="Q37" i="25"/>
  <c r="P37" i="25"/>
  <c r="AD37" i="25" s="1"/>
  <c r="K37" i="25"/>
  <c r="I37" i="25"/>
  <c r="E37" i="25"/>
  <c r="D37" i="25"/>
  <c r="F37" i="25" s="1"/>
  <c r="AC36" i="25"/>
  <c r="AB36" i="25"/>
  <c r="W36" i="25"/>
  <c r="V36" i="25"/>
  <c r="Q36" i="25"/>
  <c r="P36" i="25"/>
  <c r="AD36" i="25" s="1"/>
  <c r="K36" i="25"/>
  <c r="I36" i="25"/>
  <c r="E36" i="25"/>
  <c r="G36" i="25" s="1"/>
  <c r="D36" i="25"/>
  <c r="AC35" i="25"/>
  <c r="AB35" i="25"/>
  <c r="W35" i="25"/>
  <c r="V35" i="25"/>
  <c r="Q35" i="25"/>
  <c r="P35" i="25"/>
  <c r="K35" i="25"/>
  <c r="I35" i="25"/>
  <c r="E35" i="25"/>
  <c r="D35" i="25"/>
  <c r="AC33" i="25"/>
  <c r="AB33" i="25"/>
  <c r="W33" i="25"/>
  <c r="V33" i="25"/>
  <c r="Q33" i="25"/>
  <c r="P33" i="25"/>
  <c r="AA30" i="25"/>
  <c r="Z30" i="25"/>
  <c r="Y30" i="25"/>
  <c r="X30" i="25"/>
  <c r="U30" i="25"/>
  <c r="T30" i="25"/>
  <c r="S30" i="25"/>
  <c r="R30" i="25"/>
  <c r="O30" i="25"/>
  <c r="N30" i="25"/>
  <c r="M30" i="25"/>
  <c r="L30" i="25"/>
  <c r="K30" i="25"/>
  <c r="J30" i="25"/>
  <c r="I30" i="25"/>
  <c r="H30" i="25"/>
  <c r="G30" i="25"/>
  <c r="F30" i="25"/>
  <c r="C30" i="25"/>
  <c r="AC29" i="25"/>
  <c r="AB29" i="25"/>
  <c r="W29" i="25"/>
  <c r="V29" i="25"/>
  <c r="Q29" i="25"/>
  <c r="P29" i="25"/>
  <c r="E29" i="25"/>
  <c r="D29" i="25"/>
  <c r="AC28" i="25"/>
  <c r="AB28" i="25"/>
  <c r="W28" i="25"/>
  <c r="V28" i="25"/>
  <c r="Q28" i="25"/>
  <c r="P28" i="25"/>
  <c r="E28" i="25"/>
  <c r="D28" i="25"/>
  <c r="AC27" i="25"/>
  <c r="AC30" i="25" s="1"/>
  <c r="AB27" i="25"/>
  <c r="AB30" i="25" s="1"/>
  <c r="W27" i="25"/>
  <c r="V27" i="25"/>
  <c r="Q27" i="25"/>
  <c r="Q30" i="25" s="1"/>
  <c r="P27" i="25"/>
  <c r="P30" i="25" s="1"/>
  <c r="E27" i="25"/>
  <c r="E30" i="25" s="1"/>
  <c r="D27" i="25"/>
  <c r="D30" i="25" s="1"/>
  <c r="AA25" i="25"/>
  <c r="Z25" i="25"/>
  <c r="Y25" i="25"/>
  <c r="X25" i="25"/>
  <c r="X52" i="25" s="1"/>
  <c r="U25" i="25"/>
  <c r="T25" i="25"/>
  <c r="S25" i="25"/>
  <c r="R25" i="25"/>
  <c r="R52" i="25" s="1"/>
  <c r="O25" i="25"/>
  <c r="N25" i="25"/>
  <c r="M25" i="25"/>
  <c r="L25" i="25"/>
  <c r="L52" i="25" s="1"/>
  <c r="K25" i="25"/>
  <c r="J25" i="25"/>
  <c r="I25" i="25"/>
  <c r="H25" i="25"/>
  <c r="H52" i="25" s="1"/>
  <c r="H54" i="25" s="1"/>
  <c r="G25" i="25"/>
  <c r="F25" i="25"/>
  <c r="C25" i="25"/>
  <c r="AC24" i="25"/>
  <c r="AB24" i="25"/>
  <c r="W24" i="25"/>
  <c r="V24" i="25"/>
  <c r="Q24" i="25"/>
  <c r="P24" i="25"/>
  <c r="E24" i="25"/>
  <c r="D24" i="25"/>
  <c r="AC23" i="25"/>
  <c r="AB23" i="25"/>
  <c r="W23" i="25"/>
  <c r="V23" i="25"/>
  <c r="Q23" i="25"/>
  <c r="P23" i="25"/>
  <c r="E23" i="25"/>
  <c r="D23" i="25"/>
  <c r="AC22" i="25"/>
  <c r="AB22" i="25"/>
  <c r="W22" i="25"/>
  <c r="V22" i="25"/>
  <c r="Q22" i="25"/>
  <c r="P22" i="25"/>
  <c r="E22" i="25"/>
  <c r="D22" i="25"/>
  <c r="AC21" i="25"/>
  <c r="AB21" i="25"/>
  <c r="W21" i="25"/>
  <c r="V21" i="25"/>
  <c r="Q21" i="25"/>
  <c r="P21" i="25"/>
  <c r="E21" i="25"/>
  <c r="D21" i="25"/>
  <c r="AC20" i="25"/>
  <c r="AB20" i="25"/>
  <c r="W20" i="25"/>
  <c r="V20" i="25"/>
  <c r="Q20" i="25"/>
  <c r="P20" i="25"/>
  <c r="E20" i="25"/>
  <c r="D20" i="25"/>
  <c r="AC19" i="25"/>
  <c r="AB19" i="25"/>
  <c r="W19" i="25"/>
  <c r="V19" i="25"/>
  <c r="Q19" i="25"/>
  <c r="P19" i="25"/>
  <c r="E19" i="25"/>
  <c r="D19" i="25"/>
  <c r="AC18" i="25"/>
  <c r="AB18" i="25"/>
  <c r="W18" i="25"/>
  <c r="V18" i="25"/>
  <c r="Q18" i="25"/>
  <c r="P18" i="25"/>
  <c r="E18" i="25"/>
  <c r="D18" i="25"/>
  <c r="AC17" i="25"/>
  <c r="AC25" i="25" s="1"/>
  <c r="AC52" i="25" s="1"/>
  <c r="AB17" i="25"/>
  <c r="AB25" i="25" s="1"/>
  <c r="W17" i="25"/>
  <c r="W25" i="25" s="1"/>
  <c r="V17" i="25"/>
  <c r="Q17" i="25"/>
  <c r="Q25" i="25" s="1"/>
  <c r="Q52" i="25" s="1"/>
  <c r="P17" i="25"/>
  <c r="P25" i="25" s="1"/>
  <c r="E17" i="25"/>
  <c r="E25" i="25" s="1"/>
  <c r="D17" i="25"/>
  <c r="D25" i="25" s="1"/>
  <c r="N26" i="24"/>
  <c r="M26" i="24"/>
  <c r="G26" i="24"/>
  <c r="B26" i="24"/>
  <c r="P25" i="24"/>
  <c r="O25" i="24"/>
  <c r="D25" i="24"/>
  <c r="C25" i="24"/>
  <c r="J23" i="24"/>
  <c r="J26" i="24" s="1"/>
  <c r="H23" i="24"/>
  <c r="H26" i="24" s="1"/>
  <c r="D23" i="24"/>
  <c r="E23" i="24" s="1"/>
  <c r="C23" i="24"/>
  <c r="C26" i="24" s="1"/>
  <c r="N20" i="24"/>
  <c r="N27" i="24" s="1"/>
  <c r="M20" i="24"/>
  <c r="M27" i="24" s="1"/>
  <c r="L20" i="24"/>
  <c r="K20" i="24"/>
  <c r="G20" i="24"/>
  <c r="G27" i="24" s="1"/>
  <c r="B20" i="24"/>
  <c r="P19" i="24"/>
  <c r="O19" i="24"/>
  <c r="Q19" i="24" s="1"/>
  <c r="J19" i="24"/>
  <c r="H19" i="24"/>
  <c r="D19" i="24"/>
  <c r="C19" i="24"/>
  <c r="P18" i="24"/>
  <c r="O18" i="24"/>
  <c r="J18" i="24"/>
  <c r="H18" i="24"/>
  <c r="D18" i="24"/>
  <c r="C18" i="24"/>
  <c r="AD35" i="25" l="1"/>
  <c r="Q25" i="24"/>
  <c r="G52" i="25"/>
  <c r="O52" i="25"/>
  <c r="AA52" i="25"/>
  <c r="AD51" i="25"/>
  <c r="J39" i="25"/>
  <c r="J48" i="25"/>
  <c r="T52" i="25"/>
  <c r="T54" i="25" s="1"/>
  <c r="AC23" i="26"/>
  <c r="H20" i="24"/>
  <c r="H27" i="24" s="1"/>
  <c r="K52" i="25"/>
  <c r="U52" i="25"/>
  <c r="J46" i="25"/>
  <c r="L54" i="25"/>
  <c r="K42" i="25"/>
  <c r="K53" i="25" s="1"/>
  <c r="AD48" i="25"/>
  <c r="J51" i="25"/>
  <c r="AC29" i="26"/>
  <c r="AC20" i="26"/>
  <c r="AC31" i="26"/>
  <c r="AB39" i="26"/>
  <c r="AC19" i="26"/>
  <c r="AC18" i="26"/>
  <c r="AC24" i="26"/>
  <c r="AC35" i="26"/>
  <c r="AA39" i="26"/>
  <c r="AC36" i="26"/>
  <c r="AC27" i="26"/>
  <c r="AC16" i="26"/>
  <c r="AA30" i="26"/>
  <c r="U26" i="26"/>
  <c r="AB30" i="26"/>
  <c r="D52" i="25"/>
  <c r="AD19" i="25"/>
  <c r="C52" i="25"/>
  <c r="C54" i="25" s="1"/>
  <c r="S52" i="25"/>
  <c r="E52" i="25"/>
  <c r="F52" i="25"/>
  <c r="J52" i="25"/>
  <c r="N52" i="25"/>
  <c r="Z52" i="25"/>
  <c r="Z54" i="25" s="1"/>
  <c r="AD28" i="25"/>
  <c r="AD29" i="25"/>
  <c r="E42" i="25"/>
  <c r="E53" i="25" s="1"/>
  <c r="I42" i="25"/>
  <c r="I53" i="25" s="1"/>
  <c r="J47" i="25"/>
  <c r="AD24" i="25"/>
  <c r="M52" i="25"/>
  <c r="M54" i="25" s="1"/>
  <c r="D42" i="25"/>
  <c r="D53" i="25" s="1"/>
  <c r="AD18" i="25"/>
  <c r="AD21" i="25"/>
  <c r="AD22" i="25"/>
  <c r="AD23" i="25"/>
  <c r="K54" i="25"/>
  <c r="AA54" i="25"/>
  <c r="J36" i="25"/>
  <c r="J37" i="25"/>
  <c r="G39" i="25"/>
  <c r="O39" i="25" s="1"/>
  <c r="J40" i="25"/>
  <c r="F45" i="25"/>
  <c r="G45" i="25" s="1"/>
  <c r="AD47" i="25"/>
  <c r="J49" i="25"/>
  <c r="AD56" i="25"/>
  <c r="V30" i="25"/>
  <c r="V25" i="25"/>
  <c r="V52" i="25" s="1"/>
  <c r="I52" i="25"/>
  <c r="I54" i="25" s="1"/>
  <c r="Y52" i="25"/>
  <c r="W30" i="25"/>
  <c r="W52" i="25" s="1"/>
  <c r="G41" i="25"/>
  <c r="Y41" i="25" s="1"/>
  <c r="F49" i="25"/>
  <c r="G49" i="25" s="1"/>
  <c r="X42" i="25"/>
  <c r="X53" i="25" s="1"/>
  <c r="X54" i="25" s="1"/>
  <c r="AB41" i="25"/>
  <c r="P52" i="25"/>
  <c r="AB52" i="25"/>
  <c r="U54" i="25"/>
  <c r="AB42" i="25"/>
  <c r="AB53" i="25" s="1"/>
  <c r="Q39" i="25"/>
  <c r="O42" i="25"/>
  <c r="O53" i="25" s="1"/>
  <c r="O54" i="25" s="1"/>
  <c r="P39" i="25"/>
  <c r="AD39" i="25" s="1"/>
  <c r="N42" i="25"/>
  <c r="N53" i="25" s="1"/>
  <c r="N54" i="25" s="1"/>
  <c r="Q42" i="25"/>
  <c r="Q53" i="25" s="1"/>
  <c r="Q54" i="25" s="1"/>
  <c r="R42" i="25"/>
  <c r="R53" i="25" s="1"/>
  <c r="R54" i="25" s="1"/>
  <c r="V40" i="25"/>
  <c r="V42" i="25" s="1"/>
  <c r="V53" i="25" s="1"/>
  <c r="V54" i="25" s="1"/>
  <c r="Y42" i="25"/>
  <c r="Y53" i="25" s="1"/>
  <c r="Y54" i="25" s="1"/>
  <c r="AC41" i="25"/>
  <c r="AC42" i="25" s="1"/>
  <c r="AC53" i="25" s="1"/>
  <c r="AC54" i="25" s="1"/>
  <c r="AD17" i="25"/>
  <c r="AD27" i="25"/>
  <c r="AD30" i="25" s="1"/>
  <c r="F35" i="25"/>
  <c r="F42" i="25" s="1"/>
  <c r="G40" i="25"/>
  <c r="S40" i="25" s="1"/>
  <c r="AD33" i="25"/>
  <c r="F46" i="25"/>
  <c r="G46" i="25" s="1"/>
  <c r="F48" i="25"/>
  <c r="G48" i="25" s="1"/>
  <c r="AD20" i="25"/>
  <c r="J35" i="25"/>
  <c r="J42" i="25" s="1"/>
  <c r="J53" i="25" s="1"/>
  <c r="J54" i="25" s="1"/>
  <c r="C20" i="24"/>
  <c r="C27" i="24" s="1"/>
  <c r="O20" i="24"/>
  <c r="D26" i="24"/>
  <c r="I19" i="24"/>
  <c r="D20" i="24"/>
  <c r="P20" i="24"/>
  <c r="J20" i="24"/>
  <c r="J27" i="24" s="1"/>
  <c r="B27" i="24"/>
  <c r="K23" i="24"/>
  <c r="F23" i="24"/>
  <c r="E26" i="24"/>
  <c r="E19" i="24"/>
  <c r="F19" i="24" s="1"/>
  <c r="I18" i="24"/>
  <c r="Q18" i="24"/>
  <c r="Q20" i="24" s="1"/>
  <c r="I23" i="24"/>
  <c r="I26" i="24" s="1"/>
  <c r="E18" i="24"/>
  <c r="AC39" i="26" l="1"/>
  <c r="AC26" i="26"/>
  <c r="AC30" i="26"/>
  <c r="P42" i="25"/>
  <c r="P53" i="25" s="1"/>
  <c r="P54" i="25" s="1"/>
  <c r="AD41" i="25"/>
  <c r="AD25" i="25"/>
  <c r="AD52" i="25" s="1"/>
  <c r="E54" i="25"/>
  <c r="D54" i="25"/>
  <c r="AB54" i="25"/>
  <c r="S42" i="25"/>
  <c r="S53" i="25" s="1"/>
  <c r="S54" i="25" s="1"/>
  <c r="W40" i="25"/>
  <c r="W42" i="25" s="1"/>
  <c r="W53" i="25" s="1"/>
  <c r="W54" i="25" s="1"/>
  <c r="G42" i="25"/>
  <c r="G53" i="25" s="1"/>
  <c r="G54" i="25" s="1"/>
  <c r="F53" i="25"/>
  <c r="F54" i="25" s="1"/>
  <c r="I20" i="24"/>
  <c r="I27" i="24" s="1"/>
  <c r="D27" i="24"/>
  <c r="E20" i="24"/>
  <c r="E27" i="24" s="1"/>
  <c r="F18" i="24"/>
  <c r="F20" i="24" s="1"/>
  <c r="F26" i="24"/>
  <c r="L23" i="24"/>
  <c r="K26" i="24"/>
  <c r="K27" i="24" s="1"/>
  <c r="O23" i="24"/>
  <c r="AD40" i="25" l="1"/>
  <c r="AD42" i="25" s="1"/>
  <c r="AD53" i="25" s="1"/>
  <c r="AD54" i="25" s="1"/>
  <c r="L26" i="24"/>
  <c r="L27" i="24" s="1"/>
  <c r="P23" i="24"/>
  <c r="P26" i="24" s="1"/>
  <c r="P27" i="24" s="1"/>
  <c r="O26" i="24"/>
  <c r="O27" i="24" s="1"/>
  <c r="F27" i="24"/>
  <c r="Q23" i="24" l="1"/>
  <c r="Q26" i="24" s="1"/>
  <c r="Q27" i="24" s="1"/>
  <c r="N32" i="23" l="1"/>
  <c r="M32" i="23"/>
  <c r="G32" i="23"/>
  <c r="G33" i="23" s="1"/>
  <c r="B32" i="23"/>
  <c r="P31" i="23"/>
  <c r="O31" i="23"/>
  <c r="Q31" i="23" s="1"/>
  <c r="D31" i="23"/>
  <c r="C31" i="23"/>
  <c r="J29" i="23"/>
  <c r="J32" i="23" s="1"/>
  <c r="H29" i="23"/>
  <c r="H32" i="23" s="1"/>
  <c r="D29" i="23"/>
  <c r="C29" i="23"/>
  <c r="N26" i="23"/>
  <c r="M26" i="23"/>
  <c r="L26" i="23"/>
  <c r="K26" i="23"/>
  <c r="G26" i="23"/>
  <c r="B26" i="23"/>
  <c r="P25" i="23"/>
  <c r="O25" i="23"/>
  <c r="Q25" i="23" s="1"/>
  <c r="J25" i="23"/>
  <c r="H25" i="23"/>
  <c r="D25" i="23"/>
  <c r="E25" i="23" s="1"/>
  <c r="F25" i="23" s="1"/>
  <c r="C25" i="23"/>
  <c r="P24" i="23"/>
  <c r="O24" i="23"/>
  <c r="J24" i="23"/>
  <c r="H24" i="23"/>
  <c r="D24" i="23"/>
  <c r="E24" i="23" s="1"/>
  <c r="C24" i="23"/>
  <c r="P22" i="23"/>
  <c r="O22" i="23"/>
  <c r="J22" i="23"/>
  <c r="H22" i="23"/>
  <c r="D22" i="23"/>
  <c r="C22" i="23"/>
  <c r="P21" i="23"/>
  <c r="O21" i="23"/>
  <c r="J21" i="23"/>
  <c r="H21" i="23"/>
  <c r="D21" i="23"/>
  <c r="C21" i="23"/>
  <c r="P20" i="23"/>
  <c r="O20" i="23"/>
  <c r="Q20" i="23" s="1"/>
  <c r="J20" i="23"/>
  <c r="H20" i="23"/>
  <c r="H26" i="23" s="1"/>
  <c r="D20" i="23"/>
  <c r="C20" i="23"/>
  <c r="P18" i="23"/>
  <c r="O18" i="23"/>
  <c r="H18" i="23"/>
  <c r="D18" i="23"/>
  <c r="C18" i="23"/>
  <c r="C32" i="23" l="1"/>
  <c r="E26" i="23"/>
  <c r="Q24" i="23"/>
  <c r="I25" i="23"/>
  <c r="Q18" i="23"/>
  <c r="J26" i="23"/>
  <c r="J33" i="23" s="1"/>
  <c r="Q21" i="23"/>
  <c r="D26" i="23"/>
  <c r="B33" i="23"/>
  <c r="M33" i="23"/>
  <c r="C26" i="23"/>
  <c r="C33" i="23" s="1"/>
  <c r="O26" i="23"/>
  <c r="I29" i="23"/>
  <c r="I32" i="23" s="1"/>
  <c r="N33" i="23"/>
  <c r="H33" i="23"/>
  <c r="I24" i="23"/>
  <c r="I26" i="23" s="1"/>
  <c r="I33" i="23" s="1"/>
  <c r="P26" i="23"/>
  <c r="E29" i="23"/>
  <c r="F29" i="23" s="1"/>
  <c r="Q22" i="23"/>
  <c r="F24" i="23"/>
  <c r="F26" i="23" s="1"/>
  <c r="D32" i="23"/>
  <c r="D33" i="23" l="1"/>
  <c r="Q26" i="23"/>
  <c r="L29" i="23"/>
  <c r="F32" i="23"/>
  <c r="F33" i="23" s="1"/>
  <c r="E32" i="23"/>
  <c r="E33" i="23" s="1"/>
  <c r="K29" i="23"/>
  <c r="K32" i="23" l="1"/>
  <c r="K33" i="23" s="1"/>
  <c r="O29" i="23"/>
  <c r="L32" i="23"/>
  <c r="L33" i="23" s="1"/>
  <c r="P29" i="23"/>
  <c r="P32" i="23" s="1"/>
  <c r="P33" i="23" s="1"/>
  <c r="O32" i="23" l="1"/>
  <c r="O33" i="23" s="1"/>
  <c r="Q29" i="23"/>
  <c r="Q32" i="23" s="1"/>
  <c r="Q33" i="23" s="1"/>
  <c r="L24" i="22" l="1"/>
  <c r="K24" i="22"/>
  <c r="G24" i="22"/>
  <c r="B24" i="22"/>
  <c r="P23" i="22"/>
  <c r="O23" i="22"/>
  <c r="Q23" i="22" s="1"/>
  <c r="I23" i="22"/>
  <c r="H23" i="22"/>
  <c r="D23" i="22"/>
  <c r="C23" i="22"/>
  <c r="P21" i="22"/>
  <c r="O21" i="22"/>
  <c r="Q21" i="22" s="1"/>
  <c r="J21" i="22"/>
  <c r="I21" i="22"/>
  <c r="H21" i="22"/>
  <c r="D21" i="22"/>
  <c r="C21" i="22"/>
  <c r="P20" i="22"/>
  <c r="O20" i="22"/>
  <c r="J20" i="22"/>
  <c r="I20" i="22"/>
  <c r="H20" i="22"/>
  <c r="D20" i="22"/>
  <c r="C20" i="22"/>
  <c r="J19" i="22"/>
  <c r="I19" i="22"/>
  <c r="H19" i="22"/>
  <c r="D19" i="22"/>
  <c r="C19" i="22"/>
  <c r="P18" i="22"/>
  <c r="O18" i="22"/>
  <c r="Q18" i="22" s="1"/>
  <c r="J18" i="22"/>
  <c r="I18" i="22"/>
  <c r="H18" i="22"/>
  <c r="D18" i="22"/>
  <c r="E18" i="22" s="1"/>
  <c r="C18" i="22"/>
  <c r="J24" i="22" l="1"/>
  <c r="H24" i="22"/>
  <c r="C24" i="22"/>
  <c r="E19" i="22"/>
  <c r="M19" i="22" s="1"/>
  <c r="M24" i="22" s="1"/>
  <c r="E20" i="22"/>
  <c r="F20" i="22" s="1"/>
  <c r="I24" i="22"/>
  <c r="Q20" i="22"/>
  <c r="E21" i="22"/>
  <c r="F21" i="22" s="1"/>
  <c r="F18" i="22"/>
  <c r="D24" i="22"/>
  <c r="F19" i="22" l="1"/>
  <c r="N19" i="22" s="1"/>
  <c r="O19" i="22"/>
  <c r="F24" i="22"/>
  <c r="E24" i="22"/>
  <c r="O24" i="22"/>
  <c r="P19" i="22" l="1"/>
  <c r="N24" i="22"/>
  <c r="N34" i="20"/>
  <c r="M34" i="20"/>
  <c r="L34" i="20"/>
  <c r="K34" i="20"/>
  <c r="G34" i="20"/>
  <c r="B34" i="20"/>
  <c r="P33" i="20"/>
  <c r="O33" i="20"/>
  <c r="Q33" i="20" s="1"/>
  <c r="H33" i="20"/>
  <c r="D33" i="20"/>
  <c r="C33" i="20"/>
  <c r="I33" i="20" s="1"/>
  <c r="P30" i="20"/>
  <c r="P34" i="20" s="1"/>
  <c r="O30" i="20"/>
  <c r="J30" i="20"/>
  <c r="J34" i="20" s="1"/>
  <c r="H30" i="20"/>
  <c r="D30" i="20"/>
  <c r="C30" i="20"/>
  <c r="L27" i="20"/>
  <c r="K27" i="20"/>
  <c r="G27" i="20"/>
  <c r="B27" i="20"/>
  <c r="Q26" i="20"/>
  <c r="P26" i="20"/>
  <c r="O26" i="20"/>
  <c r="J26" i="20"/>
  <c r="H26" i="20"/>
  <c r="D26" i="20"/>
  <c r="E26" i="20" s="1"/>
  <c r="C26" i="20"/>
  <c r="I26" i="20" s="1"/>
  <c r="P25" i="20"/>
  <c r="O25" i="20"/>
  <c r="Q25" i="20" s="1"/>
  <c r="J25" i="20"/>
  <c r="H25" i="20"/>
  <c r="D25" i="20"/>
  <c r="E25" i="20" s="1"/>
  <c r="F25" i="20" s="1"/>
  <c r="C25" i="20"/>
  <c r="J24" i="20"/>
  <c r="H24" i="20"/>
  <c r="D24" i="20"/>
  <c r="E24" i="20" s="1"/>
  <c r="M24" i="20" s="1"/>
  <c r="C24" i="20"/>
  <c r="P23" i="20"/>
  <c r="O23" i="20"/>
  <c r="J23" i="20"/>
  <c r="H23" i="20"/>
  <c r="D23" i="20"/>
  <c r="E23" i="20" s="1"/>
  <c r="C23" i="20"/>
  <c r="O21" i="20"/>
  <c r="Q21" i="20" s="1"/>
  <c r="J21" i="20"/>
  <c r="H21" i="20"/>
  <c r="D21" i="20"/>
  <c r="C21" i="20"/>
  <c r="P20" i="20"/>
  <c r="Q20" i="20" s="1"/>
  <c r="J20" i="20"/>
  <c r="H20" i="20"/>
  <c r="D20" i="20"/>
  <c r="F20" i="20" s="1"/>
  <c r="C20" i="20"/>
  <c r="I20" i="20" s="1"/>
  <c r="O19" i="20"/>
  <c r="Q19" i="20" s="1"/>
  <c r="J19" i="20"/>
  <c r="H19" i="20"/>
  <c r="D19" i="20"/>
  <c r="C19" i="20"/>
  <c r="P17" i="20"/>
  <c r="O17" i="20"/>
  <c r="H17" i="20"/>
  <c r="D17" i="20"/>
  <c r="C17" i="20"/>
  <c r="K35" i="20" l="1"/>
  <c r="C34" i="20"/>
  <c r="D34" i="20"/>
  <c r="I17" i="20"/>
  <c r="H34" i="20"/>
  <c r="P24" i="22"/>
  <c r="Q19" i="22"/>
  <c r="Q24" i="22" s="1"/>
  <c r="I21" i="20"/>
  <c r="I24" i="20"/>
  <c r="I25" i="20"/>
  <c r="E30" i="20"/>
  <c r="L35" i="20"/>
  <c r="D27" i="20"/>
  <c r="D35" i="20" s="1"/>
  <c r="J27" i="20"/>
  <c r="I23" i="20"/>
  <c r="B35" i="20"/>
  <c r="E27" i="20"/>
  <c r="C27" i="20"/>
  <c r="C35" i="20" s="1"/>
  <c r="H27" i="20"/>
  <c r="I19" i="20"/>
  <c r="Q23" i="20"/>
  <c r="O34" i="20"/>
  <c r="G35" i="20"/>
  <c r="J35" i="20"/>
  <c r="M27" i="20"/>
  <c r="M35" i="20" s="1"/>
  <c r="O24" i="20"/>
  <c r="Q17" i="20"/>
  <c r="F26" i="20"/>
  <c r="I30" i="20"/>
  <c r="I34" i="20" s="1"/>
  <c r="Q30" i="20"/>
  <c r="Q34" i="20" s="1"/>
  <c r="F23" i="20"/>
  <c r="F24" i="20"/>
  <c r="N24" i="20" s="1"/>
  <c r="H35" i="20" l="1"/>
  <c r="E34" i="20"/>
  <c r="E35" i="20" s="1"/>
  <c r="F30" i="20"/>
  <c r="F34" i="20" s="1"/>
  <c r="I27" i="20"/>
  <c r="I35" i="20" s="1"/>
  <c r="F27" i="20"/>
  <c r="O27" i="20"/>
  <c r="O35" i="20" s="1"/>
  <c r="N27" i="20"/>
  <c r="N35" i="20" s="1"/>
  <c r="P24" i="20"/>
  <c r="P27" i="20" s="1"/>
  <c r="P35" i="20" s="1"/>
  <c r="F35" i="20" l="1"/>
  <c r="Q24" i="20"/>
  <c r="Q27" i="20" s="1"/>
  <c r="Q35" i="20" s="1"/>
  <c r="T23" i="21" l="1"/>
  <c r="S23" i="21"/>
  <c r="R23" i="21"/>
  <c r="Q23" i="21"/>
  <c r="G23" i="21"/>
  <c r="B23" i="21"/>
  <c r="V22" i="21"/>
  <c r="U22" i="21"/>
  <c r="P22" i="21"/>
  <c r="O22" i="21"/>
  <c r="H22" i="21"/>
  <c r="D22" i="21"/>
  <c r="C22" i="21"/>
  <c r="I22" i="21" s="1"/>
  <c r="V20" i="21"/>
  <c r="U20" i="21"/>
  <c r="J20" i="21"/>
  <c r="H20" i="21"/>
  <c r="D20" i="21"/>
  <c r="C20" i="21"/>
  <c r="V19" i="21"/>
  <c r="U19" i="21"/>
  <c r="P19" i="21"/>
  <c r="O19" i="21"/>
  <c r="V18" i="21"/>
  <c r="U18" i="21"/>
  <c r="P18" i="21"/>
  <c r="O18" i="21"/>
  <c r="F18" i="21"/>
  <c r="V17" i="21"/>
  <c r="U17" i="21"/>
  <c r="J17" i="21"/>
  <c r="H17" i="21"/>
  <c r="D17" i="21"/>
  <c r="E17" i="21" s="1"/>
  <c r="M17" i="21" s="1"/>
  <c r="C17" i="21"/>
  <c r="V16" i="21"/>
  <c r="U16" i="21"/>
  <c r="P16" i="21"/>
  <c r="O16" i="21"/>
  <c r="J16" i="21"/>
  <c r="H16" i="21"/>
  <c r="E16" i="21"/>
  <c r="F16" i="21" s="1"/>
  <c r="D16" i="21"/>
  <c r="C16" i="21"/>
  <c r="V15" i="21"/>
  <c r="U15" i="21"/>
  <c r="J15" i="21"/>
  <c r="H15" i="21"/>
  <c r="D15" i="21"/>
  <c r="E15" i="21" s="1"/>
  <c r="K15" i="21" s="1"/>
  <c r="C15" i="21"/>
  <c r="C23" i="21" s="1"/>
  <c r="T36" i="19"/>
  <c r="S36" i="19"/>
  <c r="R36" i="19"/>
  <c r="Q36" i="19"/>
  <c r="N36" i="19"/>
  <c r="M36" i="19"/>
  <c r="L36" i="19"/>
  <c r="K36" i="19"/>
  <c r="G36" i="19"/>
  <c r="B36" i="19"/>
  <c r="V35" i="19"/>
  <c r="U35" i="19"/>
  <c r="P35" i="19"/>
  <c r="O35" i="19"/>
  <c r="H35" i="19"/>
  <c r="D35" i="19"/>
  <c r="C35" i="19"/>
  <c r="V33" i="19"/>
  <c r="U33" i="19"/>
  <c r="P33" i="19"/>
  <c r="O33" i="19"/>
  <c r="J33" i="19"/>
  <c r="H33" i="19"/>
  <c r="D33" i="19"/>
  <c r="E33" i="19" s="1"/>
  <c r="C33" i="19"/>
  <c r="V32" i="19"/>
  <c r="U32" i="19"/>
  <c r="P32" i="19"/>
  <c r="O32" i="19"/>
  <c r="J32" i="19"/>
  <c r="J36" i="19" s="1"/>
  <c r="H32" i="19"/>
  <c r="H36" i="19" s="1"/>
  <c r="D32" i="19"/>
  <c r="C32" i="19"/>
  <c r="C36" i="19" s="1"/>
  <c r="V31" i="19"/>
  <c r="U31" i="19"/>
  <c r="U36" i="19" s="1"/>
  <c r="P31" i="19"/>
  <c r="O31" i="19"/>
  <c r="J31" i="19"/>
  <c r="H31" i="19"/>
  <c r="D31" i="19"/>
  <c r="E31" i="19" s="1"/>
  <c r="C31" i="19"/>
  <c r="T29" i="19"/>
  <c r="T37" i="19" s="1"/>
  <c r="S29" i="19"/>
  <c r="R29" i="19"/>
  <c r="Q29" i="19"/>
  <c r="L29" i="19"/>
  <c r="K29" i="19"/>
  <c r="K37" i="19" s="1"/>
  <c r="G29" i="19"/>
  <c r="G37" i="19" s="1"/>
  <c r="B29" i="19"/>
  <c r="B37" i="19" s="1"/>
  <c r="V28" i="19"/>
  <c r="U28" i="19"/>
  <c r="J28" i="19"/>
  <c r="H28" i="19"/>
  <c r="D28" i="19"/>
  <c r="E28" i="19" s="1"/>
  <c r="M28" i="19" s="1"/>
  <c r="O28" i="19" s="1"/>
  <c r="C28" i="19"/>
  <c r="I28" i="19" s="1"/>
  <c r="V27" i="19"/>
  <c r="U27" i="19"/>
  <c r="P27" i="19"/>
  <c r="O27" i="19"/>
  <c r="V26" i="19"/>
  <c r="U26" i="19"/>
  <c r="P26" i="19"/>
  <c r="O26" i="19"/>
  <c r="V25" i="19"/>
  <c r="U25" i="19"/>
  <c r="M25" i="19"/>
  <c r="O25" i="19" s="1"/>
  <c r="J25" i="19"/>
  <c r="H25" i="19"/>
  <c r="F25" i="19"/>
  <c r="N25" i="19" s="1"/>
  <c r="P25" i="19" s="1"/>
  <c r="C25" i="19"/>
  <c r="I25" i="19" s="1"/>
  <c r="V24" i="19"/>
  <c r="U24" i="19"/>
  <c r="P24" i="19"/>
  <c r="O24" i="19"/>
  <c r="J24" i="19"/>
  <c r="H24" i="19"/>
  <c r="D24" i="19"/>
  <c r="C24" i="19"/>
  <c r="V23" i="19"/>
  <c r="U23" i="19"/>
  <c r="P23" i="19"/>
  <c r="O23" i="19"/>
  <c r="V22" i="19"/>
  <c r="U22" i="19"/>
  <c r="J22" i="19"/>
  <c r="E22" i="19"/>
  <c r="M22" i="19" s="1"/>
  <c r="C22" i="19"/>
  <c r="V20" i="19"/>
  <c r="U20" i="19"/>
  <c r="P20" i="19"/>
  <c r="O20" i="19"/>
  <c r="J20" i="19"/>
  <c r="H20" i="19"/>
  <c r="D20" i="19"/>
  <c r="C20" i="19"/>
  <c r="I20" i="19" s="1"/>
  <c r="V19" i="19"/>
  <c r="U19" i="19"/>
  <c r="P19" i="19"/>
  <c r="O19" i="19"/>
  <c r="D19" i="19"/>
  <c r="V18" i="19"/>
  <c r="U18" i="19"/>
  <c r="P18" i="19"/>
  <c r="O18" i="19"/>
  <c r="J18" i="19"/>
  <c r="H18" i="19"/>
  <c r="D18" i="19"/>
  <c r="C18" i="19"/>
  <c r="V16" i="19"/>
  <c r="U16" i="19"/>
  <c r="P16" i="19"/>
  <c r="O16" i="19"/>
  <c r="H16" i="19"/>
  <c r="D16" i="19"/>
  <c r="C16" i="19"/>
  <c r="I16" i="19" s="1"/>
  <c r="AA40" i="18"/>
  <c r="U40" i="18"/>
  <c r="O40" i="18"/>
  <c r="D40" i="18"/>
  <c r="C40" i="18"/>
  <c r="Z37" i="18"/>
  <c r="Y37" i="18"/>
  <c r="X37" i="18"/>
  <c r="W37" i="18"/>
  <c r="T37" i="18"/>
  <c r="S37" i="18"/>
  <c r="R37" i="18"/>
  <c r="Q37" i="18"/>
  <c r="N37" i="18"/>
  <c r="M37" i="18"/>
  <c r="L37" i="18"/>
  <c r="K37" i="18"/>
  <c r="G37" i="18"/>
  <c r="B37" i="18"/>
  <c r="B38" i="18" s="1"/>
  <c r="AB36" i="18"/>
  <c r="AA36" i="18"/>
  <c r="V36" i="18"/>
  <c r="U36" i="18"/>
  <c r="P36" i="18"/>
  <c r="O36" i="18"/>
  <c r="H36" i="18"/>
  <c r="D36" i="18"/>
  <c r="C36" i="18"/>
  <c r="AB34" i="18"/>
  <c r="AA34" i="18"/>
  <c r="V34" i="18"/>
  <c r="U34" i="18"/>
  <c r="P34" i="18"/>
  <c r="O34" i="18"/>
  <c r="J34" i="18"/>
  <c r="H34" i="18"/>
  <c r="D34" i="18"/>
  <c r="E34" i="18" s="1"/>
  <c r="C34" i="18"/>
  <c r="AA33" i="18"/>
  <c r="V33" i="18"/>
  <c r="U33" i="18"/>
  <c r="P33" i="18"/>
  <c r="O33" i="18"/>
  <c r="J33" i="18"/>
  <c r="H33" i="18"/>
  <c r="D33" i="18"/>
  <c r="C33" i="18"/>
  <c r="J32" i="18"/>
  <c r="H32" i="18"/>
  <c r="D32" i="18"/>
  <c r="C32" i="18"/>
  <c r="Z30" i="18"/>
  <c r="Y30" i="18"/>
  <c r="X30" i="18"/>
  <c r="X38" i="18" s="1"/>
  <c r="W30" i="18"/>
  <c r="T30" i="18"/>
  <c r="T38" i="18" s="1"/>
  <c r="S30" i="18"/>
  <c r="R30" i="18"/>
  <c r="Q30" i="18"/>
  <c r="Q38" i="18" s="1"/>
  <c r="L30" i="18"/>
  <c r="L38" i="18" s="1"/>
  <c r="K30" i="18"/>
  <c r="G30" i="18"/>
  <c r="B30" i="18"/>
  <c r="AB28" i="18"/>
  <c r="AA28" i="18"/>
  <c r="V28" i="18"/>
  <c r="U28" i="18"/>
  <c r="P28" i="18"/>
  <c r="O28" i="18"/>
  <c r="J28" i="18"/>
  <c r="H28" i="18"/>
  <c r="D28" i="18"/>
  <c r="E28" i="18" s="1"/>
  <c r="F28" i="18" s="1"/>
  <c r="C28" i="18"/>
  <c r="AB27" i="18"/>
  <c r="AA27" i="18"/>
  <c r="V27" i="18"/>
  <c r="U27" i="18"/>
  <c r="P27" i="18"/>
  <c r="O27" i="18"/>
  <c r="J27" i="18"/>
  <c r="H27" i="18"/>
  <c r="E27" i="18"/>
  <c r="F27" i="18" s="1"/>
  <c r="C27" i="18"/>
  <c r="AB26" i="18"/>
  <c r="AA26" i="18"/>
  <c r="V26" i="18"/>
  <c r="U26" i="18"/>
  <c r="P26" i="18"/>
  <c r="O26" i="18"/>
  <c r="J26" i="18"/>
  <c r="H26" i="18"/>
  <c r="C26" i="18"/>
  <c r="AB25" i="18"/>
  <c r="AA25" i="18"/>
  <c r="V25" i="18"/>
  <c r="U25" i="18"/>
  <c r="P25" i="18"/>
  <c r="O25" i="18"/>
  <c r="J25" i="18"/>
  <c r="H25" i="18"/>
  <c r="D25" i="18"/>
  <c r="E25" i="18" s="1"/>
  <c r="C25" i="18"/>
  <c r="AB24" i="18"/>
  <c r="AA24" i="18"/>
  <c r="V24" i="18"/>
  <c r="U24" i="18"/>
  <c r="P24" i="18"/>
  <c r="O24" i="18"/>
  <c r="J24" i="18"/>
  <c r="H24" i="18"/>
  <c r="D24" i="18"/>
  <c r="E24" i="18" s="1"/>
  <c r="F24" i="18" s="1"/>
  <c r="C24" i="18"/>
  <c r="AB22" i="18"/>
  <c r="AA22" i="18"/>
  <c r="V22" i="18"/>
  <c r="U22" i="18"/>
  <c r="N22" i="18"/>
  <c r="P22" i="18" s="1"/>
  <c r="M22" i="18"/>
  <c r="M30" i="18" s="1"/>
  <c r="J22" i="18"/>
  <c r="H22" i="18"/>
  <c r="C22" i="18"/>
  <c r="I22" i="18" s="1"/>
  <c r="AB20" i="18"/>
  <c r="AA20" i="18"/>
  <c r="V20" i="18"/>
  <c r="U20" i="18"/>
  <c r="P20" i="18"/>
  <c r="O20" i="18"/>
  <c r="AB19" i="18"/>
  <c r="AA19" i="18"/>
  <c r="V19" i="18"/>
  <c r="U19" i="18"/>
  <c r="P19" i="18"/>
  <c r="O19" i="18"/>
  <c r="C19" i="18"/>
  <c r="AB18" i="18"/>
  <c r="AA18" i="18"/>
  <c r="V18" i="18"/>
  <c r="U18" i="18"/>
  <c r="P18" i="18"/>
  <c r="O18" i="18"/>
  <c r="C18" i="18"/>
  <c r="AB16" i="18"/>
  <c r="AA16" i="18"/>
  <c r="V16" i="18"/>
  <c r="U16" i="18"/>
  <c r="P16" i="18"/>
  <c r="O16" i="18"/>
  <c r="H16" i="18"/>
  <c r="D16" i="18"/>
  <c r="E16" i="18" s="1"/>
  <c r="C16" i="18"/>
  <c r="T27" i="17"/>
  <c r="S27" i="17"/>
  <c r="R27" i="17"/>
  <c r="Q27" i="17"/>
  <c r="N27" i="17"/>
  <c r="M27" i="17"/>
  <c r="L27" i="17"/>
  <c r="K27" i="17"/>
  <c r="J27" i="17"/>
  <c r="G27" i="17"/>
  <c r="F27" i="17"/>
  <c r="E27" i="17"/>
  <c r="B27" i="17"/>
  <c r="V26" i="17"/>
  <c r="V27" i="17" s="1"/>
  <c r="U26" i="17"/>
  <c r="U27" i="17" s="1"/>
  <c r="P26" i="17"/>
  <c r="P27" i="17" s="1"/>
  <c r="O26" i="17"/>
  <c r="O27" i="17" s="1"/>
  <c r="H26" i="17"/>
  <c r="H27" i="17" s="1"/>
  <c r="D26" i="17"/>
  <c r="D27" i="17" s="1"/>
  <c r="C26" i="17"/>
  <c r="C27" i="17" s="1"/>
  <c r="T24" i="17"/>
  <c r="T28" i="17" s="1"/>
  <c r="S24" i="17"/>
  <c r="L24" i="17"/>
  <c r="L28" i="17" s="1"/>
  <c r="K24" i="17"/>
  <c r="K28" i="17" s="1"/>
  <c r="G24" i="17"/>
  <c r="B24" i="17"/>
  <c r="V23" i="17"/>
  <c r="U23" i="17"/>
  <c r="P23" i="17"/>
  <c r="O23" i="17"/>
  <c r="J23" i="17"/>
  <c r="H23" i="17"/>
  <c r="D23" i="17"/>
  <c r="C23" i="17"/>
  <c r="V22" i="17"/>
  <c r="U22" i="17"/>
  <c r="J22" i="17"/>
  <c r="H22" i="17"/>
  <c r="D22" i="17"/>
  <c r="E22" i="17" s="1"/>
  <c r="C22" i="17"/>
  <c r="V21" i="17"/>
  <c r="U21" i="17"/>
  <c r="P21" i="17"/>
  <c r="O21" i="17"/>
  <c r="V20" i="17"/>
  <c r="U20" i="17"/>
  <c r="P20" i="17"/>
  <c r="O20" i="17"/>
  <c r="D20" i="17"/>
  <c r="C20" i="17"/>
  <c r="V19" i="17"/>
  <c r="U19" i="17"/>
  <c r="P19" i="17"/>
  <c r="O19" i="17"/>
  <c r="J19" i="17"/>
  <c r="H19" i="17"/>
  <c r="D19" i="17"/>
  <c r="C19" i="17"/>
  <c r="V18" i="17"/>
  <c r="U18" i="17"/>
  <c r="P18" i="17"/>
  <c r="O18" i="17"/>
  <c r="P17" i="17"/>
  <c r="O17" i="17"/>
  <c r="D17" i="17"/>
  <c r="C17" i="17"/>
  <c r="V16" i="17"/>
  <c r="U16" i="17"/>
  <c r="J16" i="17"/>
  <c r="H16" i="17"/>
  <c r="H24" i="17" s="1"/>
  <c r="H28" i="17" s="1"/>
  <c r="D16" i="17"/>
  <c r="C16" i="17"/>
  <c r="C24" i="17" s="1"/>
  <c r="T39" i="12"/>
  <c r="S39" i="12"/>
  <c r="R39" i="12"/>
  <c r="Q39" i="12"/>
  <c r="N39" i="12"/>
  <c r="M39" i="12"/>
  <c r="L39" i="12"/>
  <c r="K39" i="12"/>
  <c r="G39" i="12"/>
  <c r="B39" i="12"/>
  <c r="V38" i="12"/>
  <c r="U38" i="12"/>
  <c r="P38" i="12"/>
  <c r="O38" i="12"/>
  <c r="H38" i="12"/>
  <c r="D38" i="12"/>
  <c r="C38" i="12"/>
  <c r="V36" i="12"/>
  <c r="U36" i="12"/>
  <c r="P36" i="12"/>
  <c r="O36" i="12"/>
  <c r="V35" i="12"/>
  <c r="U35" i="12"/>
  <c r="P35" i="12"/>
  <c r="O35" i="12"/>
  <c r="V34" i="12"/>
  <c r="U34" i="12"/>
  <c r="P34" i="12"/>
  <c r="O34" i="12"/>
  <c r="V33" i="12"/>
  <c r="U33" i="12"/>
  <c r="P33" i="12"/>
  <c r="O33" i="12"/>
  <c r="J33" i="12"/>
  <c r="H33" i="12"/>
  <c r="D33" i="12"/>
  <c r="E33" i="12" s="1"/>
  <c r="C33" i="12"/>
  <c r="V32" i="12"/>
  <c r="U32" i="12"/>
  <c r="P32" i="12"/>
  <c r="O32" i="12"/>
  <c r="J32" i="12"/>
  <c r="J39" i="12" s="1"/>
  <c r="H32" i="12"/>
  <c r="H39" i="12" s="1"/>
  <c r="E32" i="12"/>
  <c r="D32" i="12"/>
  <c r="C32" i="12"/>
  <c r="T30" i="12"/>
  <c r="T40" i="12" s="1"/>
  <c r="S30" i="12"/>
  <c r="S40" i="12" s="1"/>
  <c r="L30" i="12"/>
  <c r="L40" i="12" s="1"/>
  <c r="K30" i="12"/>
  <c r="G30" i="12"/>
  <c r="G40" i="12" s="1"/>
  <c r="B30" i="12"/>
  <c r="B40" i="12" s="1"/>
  <c r="V29" i="12"/>
  <c r="U29" i="12"/>
  <c r="P29" i="12"/>
  <c r="O29" i="12"/>
  <c r="J29" i="12"/>
  <c r="H29" i="12"/>
  <c r="D29" i="12"/>
  <c r="E29" i="12" s="1"/>
  <c r="F29" i="12" s="1"/>
  <c r="C29" i="12"/>
  <c r="V28" i="12"/>
  <c r="U28" i="12"/>
  <c r="J28" i="12"/>
  <c r="H28" i="12"/>
  <c r="D28" i="12"/>
  <c r="C28" i="12"/>
  <c r="I28" i="12" s="1"/>
  <c r="V27" i="12"/>
  <c r="U27" i="12"/>
  <c r="P27" i="12"/>
  <c r="O27" i="12"/>
  <c r="V26" i="12"/>
  <c r="U26" i="12"/>
  <c r="P26" i="12"/>
  <c r="O26" i="12"/>
  <c r="E26" i="12"/>
  <c r="F26" i="12" s="1"/>
  <c r="C26" i="12"/>
  <c r="V25" i="12"/>
  <c r="U25" i="12"/>
  <c r="P25" i="12"/>
  <c r="O25" i="12"/>
  <c r="J25" i="12"/>
  <c r="H25" i="12"/>
  <c r="D25" i="12"/>
  <c r="E25" i="12" s="1"/>
  <c r="F25" i="12" s="1"/>
  <c r="C25" i="12"/>
  <c r="V24" i="12"/>
  <c r="U24" i="12"/>
  <c r="P24" i="12"/>
  <c r="O24" i="12"/>
  <c r="P23" i="12"/>
  <c r="O23" i="12"/>
  <c r="D23" i="12"/>
  <c r="E23" i="12" s="1"/>
  <c r="C23" i="12"/>
  <c r="V22" i="12"/>
  <c r="U22" i="12"/>
  <c r="J22" i="12"/>
  <c r="H22" i="12"/>
  <c r="D22" i="12"/>
  <c r="C22" i="12"/>
  <c r="V20" i="12"/>
  <c r="U20" i="12"/>
  <c r="P20" i="12"/>
  <c r="O20" i="12"/>
  <c r="J20" i="12"/>
  <c r="H20" i="12"/>
  <c r="D20" i="12"/>
  <c r="C20" i="12"/>
  <c r="I20" i="12" s="1"/>
  <c r="V19" i="12"/>
  <c r="U19" i="12"/>
  <c r="P19" i="12"/>
  <c r="O19" i="12"/>
  <c r="J19" i="12"/>
  <c r="D19" i="12"/>
  <c r="V18" i="12"/>
  <c r="U18" i="12"/>
  <c r="P18" i="12"/>
  <c r="O18" i="12"/>
  <c r="J18" i="12"/>
  <c r="H18" i="12"/>
  <c r="D18" i="12"/>
  <c r="C18" i="12"/>
  <c r="V16" i="12"/>
  <c r="U16" i="12"/>
  <c r="P16" i="12"/>
  <c r="O16" i="12"/>
  <c r="H16" i="12"/>
  <c r="D16" i="12"/>
  <c r="E16" i="12" s="1"/>
  <c r="C16" i="12"/>
  <c r="T24" i="16"/>
  <c r="S24" i="16"/>
  <c r="R24" i="16"/>
  <c r="Q24" i="16"/>
  <c r="N24" i="16"/>
  <c r="M24" i="16"/>
  <c r="L24" i="16"/>
  <c r="K24" i="16"/>
  <c r="G24" i="16"/>
  <c r="B24" i="16"/>
  <c r="V23" i="16"/>
  <c r="U23" i="16"/>
  <c r="W23" i="16" s="1"/>
  <c r="P23" i="16"/>
  <c r="O23" i="16"/>
  <c r="H23" i="16"/>
  <c r="D23" i="16"/>
  <c r="C23" i="16"/>
  <c r="V21" i="16"/>
  <c r="U21" i="16"/>
  <c r="P21" i="16"/>
  <c r="O21" i="16"/>
  <c r="J21" i="16"/>
  <c r="J24" i="16" s="1"/>
  <c r="H21" i="16"/>
  <c r="H24" i="16" s="1"/>
  <c r="D21" i="16"/>
  <c r="C21" i="16"/>
  <c r="V20" i="16"/>
  <c r="U20" i="16"/>
  <c r="P20" i="16"/>
  <c r="O20" i="16"/>
  <c r="V19" i="16"/>
  <c r="U19" i="16"/>
  <c r="P19" i="16"/>
  <c r="O19" i="16"/>
  <c r="D19" i="16"/>
  <c r="C19" i="16"/>
  <c r="V18" i="16"/>
  <c r="U18" i="16"/>
  <c r="P18" i="16"/>
  <c r="O18" i="16"/>
  <c r="V17" i="16"/>
  <c r="U17" i="16"/>
  <c r="P17" i="16"/>
  <c r="O17" i="16"/>
  <c r="D17" i="16"/>
  <c r="E17" i="16" s="1"/>
  <c r="C17" i="16"/>
  <c r="T34" i="15"/>
  <c r="S34" i="15"/>
  <c r="R34" i="15"/>
  <c r="Q34" i="15"/>
  <c r="N34" i="15"/>
  <c r="M34" i="15"/>
  <c r="L34" i="15"/>
  <c r="K34" i="15"/>
  <c r="G34" i="15"/>
  <c r="B34" i="15"/>
  <c r="V33" i="15"/>
  <c r="U33" i="15"/>
  <c r="P33" i="15"/>
  <c r="O33" i="15"/>
  <c r="H33" i="15"/>
  <c r="D33" i="15"/>
  <c r="C33" i="15"/>
  <c r="V31" i="15"/>
  <c r="U31" i="15"/>
  <c r="P31" i="15"/>
  <c r="O31" i="15"/>
  <c r="J31" i="15"/>
  <c r="H31" i="15"/>
  <c r="D31" i="15"/>
  <c r="I31" i="15" s="1"/>
  <c r="C31" i="15"/>
  <c r="V30" i="15"/>
  <c r="U30" i="15"/>
  <c r="P30" i="15"/>
  <c r="O30" i="15"/>
  <c r="J30" i="15"/>
  <c r="H30" i="15"/>
  <c r="D30" i="15"/>
  <c r="C30" i="15"/>
  <c r="V29" i="15"/>
  <c r="U29" i="15"/>
  <c r="P29" i="15"/>
  <c r="P34" i="15" s="1"/>
  <c r="O29" i="15"/>
  <c r="J29" i="15"/>
  <c r="J34" i="15" s="1"/>
  <c r="H29" i="15"/>
  <c r="H34" i="15" s="1"/>
  <c r="D29" i="15"/>
  <c r="E29" i="15" s="1"/>
  <c r="C29" i="15"/>
  <c r="C34" i="15" s="1"/>
  <c r="T27" i="15"/>
  <c r="T35" i="15" s="1"/>
  <c r="S27" i="15"/>
  <c r="S35" i="15" s="1"/>
  <c r="R27" i="15"/>
  <c r="R35" i="15" s="1"/>
  <c r="Q27" i="15"/>
  <c r="N27" i="15"/>
  <c r="N35" i="15" s="1"/>
  <c r="M27" i="15"/>
  <c r="M35" i="15" s="1"/>
  <c r="L27" i="15"/>
  <c r="L35" i="15" s="1"/>
  <c r="K27" i="15"/>
  <c r="G27" i="15"/>
  <c r="B27" i="15"/>
  <c r="B35" i="15" s="1"/>
  <c r="V26" i="15"/>
  <c r="U26" i="15"/>
  <c r="P26" i="15"/>
  <c r="O26" i="15"/>
  <c r="J26" i="15"/>
  <c r="H26" i="15"/>
  <c r="D26" i="15"/>
  <c r="C26" i="15"/>
  <c r="I26" i="15" s="1"/>
  <c r="V25" i="15"/>
  <c r="U25" i="15"/>
  <c r="P25" i="15"/>
  <c r="O25" i="15"/>
  <c r="V24" i="15"/>
  <c r="U24" i="15"/>
  <c r="P24" i="15"/>
  <c r="O24" i="15"/>
  <c r="H24" i="15"/>
  <c r="D24" i="15"/>
  <c r="C24" i="15"/>
  <c r="V23" i="15"/>
  <c r="U23" i="15"/>
  <c r="P23" i="15"/>
  <c r="O23" i="15"/>
  <c r="V22" i="15"/>
  <c r="U22" i="15"/>
  <c r="P22" i="15"/>
  <c r="O22" i="15"/>
  <c r="H22" i="15"/>
  <c r="D22" i="15"/>
  <c r="C22" i="15"/>
  <c r="V20" i="15"/>
  <c r="U20" i="15"/>
  <c r="P20" i="15"/>
  <c r="O20" i="15"/>
  <c r="J20" i="15"/>
  <c r="H20" i="15"/>
  <c r="D20" i="15"/>
  <c r="C20" i="15"/>
  <c r="V19" i="15"/>
  <c r="U19" i="15"/>
  <c r="P19" i="15"/>
  <c r="O19" i="15"/>
  <c r="D19" i="15"/>
  <c r="V18" i="15"/>
  <c r="U18" i="15"/>
  <c r="P18" i="15"/>
  <c r="O18" i="15"/>
  <c r="J18" i="15"/>
  <c r="H18" i="15"/>
  <c r="D18" i="15"/>
  <c r="C18" i="15"/>
  <c r="I18" i="15" s="1"/>
  <c r="V16" i="15"/>
  <c r="V27" i="15" s="1"/>
  <c r="U16" i="15"/>
  <c r="P16" i="15"/>
  <c r="O16" i="15"/>
  <c r="H16" i="15"/>
  <c r="D16" i="15"/>
  <c r="C16" i="15"/>
  <c r="L25" i="14"/>
  <c r="K25" i="14"/>
  <c r="G25" i="14"/>
  <c r="B25" i="14"/>
  <c r="P24" i="14"/>
  <c r="Q24" i="14" s="1"/>
  <c r="O24" i="14"/>
  <c r="H24" i="14"/>
  <c r="D24" i="14"/>
  <c r="C24" i="14"/>
  <c r="I24" i="14" s="1"/>
  <c r="P22" i="14"/>
  <c r="Q22" i="14" s="1"/>
  <c r="O22" i="14"/>
  <c r="J22" i="14"/>
  <c r="H22" i="14"/>
  <c r="D22" i="14"/>
  <c r="C22" i="14"/>
  <c r="P21" i="14"/>
  <c r="O21" i="14"/>
  <c r="Q21" i="14" s="1"/>
  <c r="J21" i="14"/>
  <c r="H21" i="14"/>
  <c r="D21" i="14"/>
  <c r="E21" i="14" s="1"/>
  <c r="F21" i="14" s="1"/>
  <c r="C21" i="14"/>
  <c r="P20" i="14"/>
  <c r="O20" i="14"/>
  <c r="J20" i="14"/>
  <c r="H20" i="14"/>
  <c r="D20" i="14"/>
  <c r="C20" i="14"/>
  <c r="J19" i="14"/>
  <c r="H19" i="14"/>
  <c r="D19" i="14"/>
  <c r="E19" i="14" s="1"/>
  <c r="C19" i="14"/>
  <c r="P18" i="14"/>
  <c r="O18" i="14"/>
  <c r="Q18" i="14" s="1"/>
  <c r="J18" i="14"/>
  <c r="H18" i="14"/>
  <c r="D18" i="14"/>
  <c r="C18" i="14"/>
  <c r="P17" i="14"/>
  <c r="O17" i="14"/>
  <c r="J17" i="14"/>
  <c r="H17" i="14"/>
  <c r="D17" i="14"/>
  <c r="E17" i="14" s="1"/>
  <c r="C17" i="14"/>
  <c r="AA46" i="13"/>
  <c r="U46" i="13"/>
  <c r="O46" i="13"/>
  <c r="D46" i="13"/>
  <c r="C46" i="13"/>
  <c r="Y43" i="13"/>
  <c r="X43" i="13"/>
  <c r="W43" i="13"/>
  <c r="T43" i="13"/>
  <c r="S43" i="13"/>
  <c r="R43" i="13"/>
  <c r="Q43" i="13"/>
  <c r="N43" i="13"/>
  <c r="M43" i="13"/>
  <c r="L43" i="13"/>
  <c r="K43" i="13"/>
  <c r="Z42" i="13"/>
  <c r="AB40" i="13"/>
  <c r="AA40" i="13"/>
  <c r="V40" i="13"/>
  <c r="U40" i="13"/>
  <c r="P40" i="13"/>
  <c r="O40" i="13"/>
  <c r="J40" i="13"/>
  <c r="H40" i="13"/>
  <c r="D40" i="13"/>
  <c r="E40" i="13" s="1"/>
  <c r="F40" i="13" s="1"/>
  <c r="C40" i="13"/>
  <c r="AB39" i="13"/>
  <c r="AA39" i="13"/>
  <c r="AA43" i="13" s="1"/>
  <c r="V39" i="13"/>
  <c r="V43" i="13" s="1"/>
  <c r="U39" i="13"/>
  <c r="U43" i="13" s="1"/>
  <c r="P39" i="13"/>
  <c r="P43" i="13" s="1"/>
  <c r="O39" i="13"/>
  <c r="O43" i="13" s="1"/>
  <c r="J39" i="13"/>
  <c r="J43" i="13" s="1"/>
  <c r="J44" i="13" s="1"/>
  <c r="H39" i="13"/>
  <c r="D39" i="13"/>
  <c r="C39" i="13"/>
  <c r="AB38" i="13"/>
  <c r="AA38" i="13"/>
  <c r="V38" i="13"/>
  <c r="U38" i="13"/>
  <c r="P38" i="13"/>
  <c r="O38" i="13"/>
  <c r="J38" i="13"/>
  <c r="H38" i="13"/>
  <c r="D38" i="13"/>
  <c r="E38" i="13" s="1"/>
  <c r="F38" i="13" s="1"/>
  <c r="C38" i="13"/>
  <c r="AB37" i="13"/>
  <c r="AA37" i="13"/>
  <c r="V37" i="13"/>
  <c r="U37" i="13"/>
  <c r="P37" i="13"/>
  <c r="O37" i="13"/>
  <c r="J37" i="13"/>
  <c r="H37" i="13"/>
  <c r="D37" i="13"/>
  <c r="C37" i="13"/>
  <c r="Z35" i="13"/>
  <c r="Z44" i="13" s="1"/>
  <c r="Y35" i="13"/>
  <c r="X35" i="13"/>
  <c r="W35" i="13"/>
  <c r="L35" i="13"/>
  <c r="L44" i="13" s="1"/>
  <c r="K35" i="13"/>
  <c r="G35" i="13"/>
  <c r="G44" i="13" s="1"/>
  <c r="B35" i="13"/>
  <c r="AB34" i="13"/>
  <c r="AA34" i="13"/>
  <c r="V34" i="13"/>
  <c r="U34" i="13"/>
  <c r="P34" i="13"/>
  <c r="O34" i="13"/>
  <c r="J34" i="13"/>
  <c r="H34" i="13"/>
  <c r="D34" i="13"/>
  <c r="E34" i="13" s="1"/>
  <c r="F34" i="13" s="1"/>
  <c r="C34" i="13"/>
  <c r="AB33" i="13"/>
  <c r="AA33" i="13"/>
  <c r="P33" i="13"/>
  <c r="O33" i="13"/>
  <c r="AB32" i="13"/>
  <c r="AA32" i="13"/>
  <c r="V32" i="13"/>
  <c r="U32" i="13"/>
  <c r="P32" i="13"/>
  <c r="O32" i="13"/>
  <c r="J32" i="13"/>
  <c r="H32" i="13"/>
  <c r="D32" i="13"/>
  <c r="E32" i="13" s="1"/>
  <c r="C32" i="13"/>
  <c r="AB31" i="13"/>
  <c r="AA31" i="13"/>
  <c r="V31" i="13"/>
  <c r="U31" i="13"/>
  <c r="P31" i="13"/>
  <c r="O31" i="13"/>
  <c r="J31" i="13"/>
  <c r="H31" i="13"/>
  <c r="D31" i="13"/>
  <c r="E31" i="13" s="1"/>
  <c r="F31" i="13" s="1"/>
  <c r="C31" i="13"/>
  <c r="AB30" i="13"/>
  <c r="AA30" i="13"/>
  <c r="V30" i="13"/>
  <c r="U30" i="13"/>
  <c r="P30" i="13"/>
  <c r="O30" i="13"/>
  <c r="J30" i="13"/>
  <c r="H30" i="13"/>
  <c r="D30" i="13"/>
  <c r="C30" i="13"/>
  <c r="AB29" i="13"/>
  <c r="AA29" i="13"/>
  <c r="V29" i="13"/>
  <c r="U29" i="13"/>
  <c r="P29" i="13"/>
  <c r="O29" i="13"/>
  <c r="J29" i="13"/>
  <c r="H29" i="13"/>
  <c r="D29" i="13"/>
  <c r="C29" i="13"/>
  <c r="I29" i="13" s="1"/>
  <c r="AB28" i="13"/>
  <c r="AA28" i="13"/>
  <c r="P28" i="13"/>
  <c r="O28" i="13"/>
  <c r="J28" i="13"/>
  <c r="H28" i="13"/>
  <c r="D28" i="13"/>
  <c r="E28" i="13" s="1"/>
  <c r="C28" i="13"/>
  <c r="I28" i="13" s="1"/>
  <c r="AB27" i="13"/>
  <c r="AA27" i="13"/>
  <c r="P27" i="13"/>
  <c r="O27" i="13"/>
  <c r="D27" i="13"/>
  <c r="E27" i="13" s="1"/>
  <c r="C27" i="13"/>
  <c r="AB26" i="13"/>
  <c r="AA26" i="13"/>
  <c r="P26" i="13"/>
  <c r="O26" i="13"/>
  <c r="AB25" i="13"/>
  <c r="AA25" i="13"/>
  <c r="V25" i="13"/>
  <c r="U25" i="13"/>
  <c r="J25" i="13"/>
  <c r="H25" i="13"/>
  <c r="D25" i="13"/>
  <c r="C25" i="13"/>
  <c r="AB24" i="13"/>
  <c r="AA24" i="13"/>
  <c r="V24" i="13"/>
  <c r="U24" i="13"/>
  <c r="P24" i="13"/>
  <c r="O24" i="13"/>
  <c r="D24" i="13"/>
  <c r="C24" i="13"/>
  <c r="AB23" i="13"/>
  <c r="AA23" i="13"/>
  <c r="V23" i="13"/>
  <c r="U23" i="13"/>
  <c r="P23" i="13"/>
  <c r="O23" i="13"/>
  <c r="J23" i="13"/>
  <c r="H23" i="13"/>
  <c r="D23" i="13"/>
  <c r="C23" i="13"/>
  <c r="AB21" i="13"/>
  <c r="AA21" i="13"/>
  <c r="V21" i="13"/>
  <c r="U21" i="13"/>
  <c r="P21" i="13"/>
  <c r="O21" i="13"/>
  <c r="J21" i="13"/>
  <c r="H21" i="13"/>
  <c r="D21" i="13"/>
  <c r="E21" i="13" s="1"/>
  <c r="C21" i="13"/>
  <c r="AA20" i="13"/>
  <c r="C20" i="13"/>
  <c r="AB19" i="13"/>
  <c r="AA19" i="13"/>
  <c r="V19" i="13"/>
  <c r="U19" i="13"/>
  <c r="P19" i="13"/>
  <c r="O19" i="13"/>
  <c r="J19" i="13"/>
  <c r="H19" i="13"/>
  <c r="D19" i="13"/>
  <c r="E19" i="13" s="1"/>
  <c r="C19" i="13"/>
  <c r="AB17" i="13"/>
  <c r="AA17" i="13"/>
  <c r="V17" i="13"/>
  <c r="U17" i="13"/>
  <c r="P17" i="13"/>
  <c r="O17" i="13"/>
  <c r="H17" i="13"/>
  <c r="D17" i="13"/>
  <c r="C17" i="13"/>
  <c r="O37" i="11"/>
  <c r="Q37" i="11" s="1"/>
  <c r="N34" i="11"/>
  <c r="M34" i="11"/>
  <c r="L34" i="11"/>
  <c r="K34" i="11"/>
  <c r="G34" i="11"/>
  <c r="B34" i="11"/>
  <c r="P33" i="11"/>
  <c r="O33" i="11"/>
  <c r="H33" i="11"/>
  <c r="D33" i="11"/>
  <c r="C33" i="11"/>
  <c r="P31" i="11"/>
  <c r="O31" i="11"/>
  <c r="Q31" i="11" s="1"/>
  <c r="J31" i="11"/>
  <c r="H31" i="11"/>
  <c r="D31" i="11"/>
  <c r="C31" i="11"/>
  <c r="P30" i="11"/>
  <c r="O30" i="11"/>
  <c r="O34" i="11" s="1"/>
  <c r="J30" i="11"/>
  <c r="J34" i="11" s="1"/>
  <c r="H30" i="11"/>
  <c r="D30" i="11"/>
  <c r="C30" i="11"/>
  <c r="C34" i="11" s="1"/>
  <c r="L28" i="11"/>
  <c r="K28" i="11"/>
  <c r="K35" i="11" s="1"/>
  <c r="G28" i="11"/>
  <c r="G35" i="11" s="1"/>
  <c r="B28" i="11"/>
  <c r="P27" i="11"/>
  <c r="O27" i="11"/>
  <c r="Q27" i="11" s="1"/>
  <c r="J27" i="11"/>
  <c r="H27" i="11"/>
  <c r="D27" i="11"/>
  <c r="E27" i="11" s="1"/>
  <c r="F27" i="11" s="1"/>
  <c r="C27" i="11"/>
  <c r="I27" i="11" s="1"/>
  <c r="P26" i="11"/>
  <c r="O26" i="11"/>
  <c r="Q26" i="11" s="1"/>
  <c r="J26" i="11"/>
  <c r="H26" i="11"/>
  <c r="D26" i="11"/>
  <c r="I26" i="11" s="1"/>
  <c r="C26" i="11"/>
  <c r="P25" i="11"/>
  <c r="O25" i="11"/>
  <c r="Q25" i="11" s="1"/>
  <c r="J25" i="11"/>
  <c r="H25" i="11"/>
  <c r="D25" i="11"/>
  <c r="E25" i="11" s="1"/>
  <c r="F25" i="11" s="1"/>
  <c r="C25" i="11"/>
  <c r="I25" i="11" s="1"/>
  <c r="J24" i="11"/>
  <c r="H24" i="11"/>
  <c r="D24" i="11"/>
  <c r="E24" i="11" s="1"/>
  <c r="C24" i="11"/>
  <c r="I24" i="11" s="1"/>
  <c r="P23" i="11"/>
  <c r="Q23" i="11" s="1"/>
  <c r="O23" i="11"/>
  <c r="J23" i="11"/>
  <c r="H23" i="11"/>
  <c r="D23" i="11"/>
  <c r="C23" i="11"/>
  <c r="P22" i="11"/>
  <c r="O22" i="11"/>
  <c r="J22" i="11"/>
  <c r="H22" i="11"/>
  <c r="D22" i="11"/>
  <c r="E22" i="11" s="1"/>
  <c r="C22" i="11"/>
  <c r="P20" i="11"/>
  <c r="O20" i="11"/>
  <c r="J20" i="11"/>
  <c r="H20" i="11"/>
  <c r="D20" i="11"/>
  <c r="C20" i="11"/>
  <c r="P19" i="11"/>
  <c r="O19" i="11"/>
  <c r="J19" i="11"/>
  <c r="H19" i="11"/>
  <c r="D19" i="11"/>
  <c r="C19" i="11"/>
  <c r="P18" i="11"/>
  <c r="O18" i="11"/>
  <c r="Q18" i="11" s="1"/>
  <c r="J18" i="11"/>
  <c r="H18" i="11"/>
  <c r="D18" i="11"/>
  <c r="C18" i="11"/>
  <c r="I18" i="11" s="1"/>
  <c r="P16" i="11"/>
  <c r="O16" i="11"/>
  <c r="H16" i="11"/>
  <c r="D16" i="11"/>
  <c r="C16" i="11"/>
  <c r="I16" i="11" s="1"/>
  <c r="L22" i="10"/>
  <c r="K22" i="10"/>
  <c r="G22" i="10"/>
  <c r="B22" i="10"/>
  <c r="P21" i="10"/>
  <c r="O21" i="10"/>
  <c r="H21" i="10"/>
  <c r="D21" i="10"/>
  <c r="C21" i="10"/>
  <c r="J19" i="10"/>
  <c r="H19" i="10"/>
  <c r="D19" i="10"/>
  <c r="E19" i="10" s="1"/>
  <c r="F19" i="10" s="1"/>
  <c r="N19" i="10" s="1"/>
  <c r="C19" i="10"/>
  <c r="P18" i="10"/>
  <c r="O18" i="10"/>
  <c r="J18" i="10"/>
  <c r="J22" i="10" s="1"/>
  <c r="H18" i="10"/>
  <c r="D18" i="10"/>
  <c r="C18" i="10"/>
  <c r="C22" i="10" l="1"/>
  <c r="D22" i="10"/>
  <c r="O24" i="16"/>
  <c r="I21" i="10"/>
  <c r="Q19" i="11"/>
  <c r="I22" i="11"/>
  <c r="D35" i="13"/>
  <c r="I19" i="13"/>
  <c r="B28" i="17"/>
  <c r="U30" i="18"/>
  <c r="U23" i="21"/>
  <c r="H34" i="11"/>
  <c r="H27" i="15"/>
  <c r="H35" i="15" s="1"/>
  <c r="I20" i="11"/>
  <c r="E24" i="13"/>
  <c r="F24" i="13" s="1"/>
  <c r="V24" i="16"/>
  <c r="I16" i="18"/>
  <c r="V36" i="19"/>
  <c r="Q21" i="10"/>
  <c r="L35" i="11"/>
  <c r="C39" i="12"/>
  <c r="D37" i="18"/>
  <c r="I35" i="19"/>
  <c r="Q16" i="11"/>
  <c r="I19" i="11"/>
  <c r="AC19" i="13"/>
  <c r="I21" i="13"/>
  <c r="AB37" i="18"/>
  <c r="H23" i="21"/>
  <c r="J23" i="21"/>
  <c r="W22" i="21"/>
  <c r="D23" i="21"/>
  <c r="V23" i="21"/>
  <c r="I16" i="21"/>
  <c r="W16" i="21"/>
  <c r="I17" i="21"/>
  <c r="W18" i="21"/>
  <c r="W19" i="21"/>
  <c r="K23" i="21"/>
  <c r="O15" i="21"/>
  <c r="O17" i="21"/>
  <c r="E20" i="21"/>
  <c r="M20" i="21" s="1"/>
  <c r="O20" i="21" s="1"/>
  <c r="E23" i="21"/>
  <c r="I20" i="21"/>
  <c r="F15" i="21"/>
  <c r="F17" i="21"/>
  <c r="N17" i="21" s="1"/>
  <c r="I15" i="21"/>
  <c r="R37" i="19"/>
  <c r="W31" i="19"/>
  <c r="W32" i="19"/>
  <c r="W33" i="19"/>
  <c r="H29" i="19"/>
  <c r="H37" i="19" s="1"/>
  <c r="J29" i="19"/>
  <c r="J37" i="19" s="1"/>
  <c r="F22" i="19"/>
  <c r="N22" i="19" s="1"/>
  <c r="W26" i="19"/>
  <c r="S37" i="19"/>
  <c r="I18" i="19"/>
  <c r="I24" i="19"/>
  <c r="L37" i="19"/>
  <c r="Q37" i="19"/>
  <c r="V29" i="19"/>
  <c r="V37" i="19" s="1"/>
  <c r="W16" i="19"/>
  <c r="W18" i="19"/>
  <c r="W23" i="19"/>
  <c r="W24" i="19"/>
  <c r="P36" i="19"/>
  <c r="I32" i="19"/>
  <c r="D29" i="19"/>
  <c r="W19" i="19"/>
  <c r="W20" i="19"/>
  <c r="E16" i="19"/>
  <c r="U29" i="19"/>
  <c r="U37" i="19" s="1"/>
  <c r="W27" i="19"/>
  <c r="W35" i="19"/>
  <c r="W36" i="19" s="1"/>
  <c r="O36" i="19"/>
  <c r="P22" i="19"/>
  <c r="I29" i="19"/>
  <c r="W25" i="19"/>
  <c r="M29" i="19"/>
  <c r="M37" i="19" s="1"/>
  <c r="O22" i="19"/>
  <c r="I33" i="19"/>
  <c r="E32" i="19"/>
  <c r="E36" i="19" s="1"/>
  <c r="E24" i="19"/>
  <c r="F24" i="19" s="1"/>
  <c r="F31" i="19"/>
  <c r="F33" i="19"/>
  <c r="D36" i="19"/>
  <c r="D37" i="19" s="1"/>
  <c r="I31" i="19"/>
  <c r="F28" i="19"/>
  <c r="N28" i="19" s="1"/>
  <c r="P28" i="19" s="1"/>
  <c r="W28" i="19" s="1"/>
  <c r="C29" i="19"/>
  <c r="C37" i="19" s="1"/>
  <c r="Y38" i="18"/>
  <c r="E33" i="18"/>
  <c r="E37" i="18" s="1"/>
  <c r="P37" i="18"/>
  <c r="AC40" i="18"/>
  <c r="I25" i="18"/>
  <c r="I33" i="18"/>
  <c r="J37" i="18"/>
  <c r="V37" i="18"/>
  <c r="I36" i="18"/>
  <c r="S38" i="18"/>
  <c r="H30" i="18"/>
  <c r="V30" i="18"/>
  <c r="V38" i="18" s="1"/>
  <c r="I24" i="18"/>
  <c r="AC26" i="18"/>
  <c r="H37" i="18"/>
  <c r="U37" i="18"/>
  <c r="U38" i="18" s="1"/>
  <c r="G38" i="18"/>
  <c r="Z38" i="18"/>
  <c r="AA30" i="18"/>
  <c r="AC19" i="18"/>
  <c r="AC20" i="18"/>
  <c r="AC25" i="18"/>
  <c r="J30" i="18"/>
  <c r="AC34" i="18"/>
  <c r="C37" i="18"/>
  <c r="AC36" i="18"/>
  <c r="K38" i="18"/>
  <c r="W38" i="18"/>
  <c r="D30" i="18"/>
  <c r="D38" i="18" s="1"/>
  <c r="AB30" i="18"/>
  <c r="AB38" i="18" s="1"/>
  <c r="AC18" i="18"/>
  <c r="AC24" i="18"/>
  <c r="AC27" i="18"/>
  <c r="I28" i="18"/>
  <c r="AC28" i="18"/>
  <c r="I32" i="18"/>
  <c r="AC33" i="18"/>
  <c r="AA37" i="18"/>
  <c r="R38" i="18"/>
  <c r="P30" i="18"/>
  <c r="M38" i="18"/>
  <c r="E30" i="18"/>
  <c r="E38" i="18" s="1"/>
  <c r="F25" i="18"/>
  <c r="F30" i="18" s="1"/>
  <c r="AC37" i="18"/>
  <c r="N30" i="18"/>
  <c r="N38" i="18" s="1"/>
  <c r="E32" i="18"/>
  <c r="F32" i="18" s="1"/>
  <c r="O37" i="18"/>
  <c r="O22" i="18"/>
  <c r="AC22" i="18" s="1"/>
  <c r="C30" i="18"/>
  <c r="C38" i="18" s="1"/>
  <c r="F34" i="18"/>
  <c r="AC16" i="18"/>
  <c r="I34" i="18"/>
  <c r="I37" i="18" s="1"/>
  <c r="W18" i="17"/>
  <c r="W23" i="17"/>
  <c r="S28" i="17"/>
  <c r="J24" i="17"/>
  <c r="J28" i="17" s="1"/>
  <c r="W19" i="17"/>
  <c r="W20" i="17"/>
  <c r="W21" i="17"/>
  <c r="G28" i="17"/>
  <c r="I26" i="17"/>
  <c r="I27" i="17" s="1"/>
  <c r="C28" i="17"/>
  <c r="F22" i="17"/>
  <c r="N22" i="17" s="1"/>
  <c r="P22" i="17" s="1"/>
  <c r="M22" i="17"/>
  <c r="O22" i="17" s="1"/>
  <c r="I19" i="17"/>
  <c r="I23" i="17"/>
  <c r="E16" i="17"/>
  <c r="E17" i="17"/>
  <c r="Q17" i="17" s="1"/>
  <c r="E19" i="17"/>
  <c r="F19" i="17" s="1"/>
  <c r="E20" i="17"/>
  <c r="F20" i="17" s="1"/>
  <c r="E23" i="17"/>
  <c r="F23" i="17" s="1"/>
  <c r="D24" i="17"/>
  <c r="D28" i="17" s="1"/>
  <c r="W26" i="17"/>
  <c r="W27" i="17" s="1"/>
  <c r="I16" i="17"/>
  <c r="I22" i="17"/>
  <c r="W19" i="12"/>
  <c r="W20" i="12"/>
  <c r="W26" i="12"/>
  <c r="W27" i="12"/>
  <c r="K40" i="12"/>
  <c r="I33" i="12"/>
  <c r="W38" i="12"/>
  <c r="I16" i="12"/>
  <c r="I18" i="12"/>
  <c r="W29" i="12"/>
  <c r="P39" i="12"/>
  <c r="F33" i="12"/>
  <c r="W33" i="12"/>
  <c r="W34" i="12"/>
  <c r="W35" i="12"/>
  <c r="W36" i="12"/>
  <c r="I38" i="12"/>
  <c r="D30" i="12"/>
  <c r="I29" i="12"/>
  <c r="J30" i="12"/>
  <c r="J40" i="12" s="1"/>
  <c r="D39" i="12"/>
  <c r="H30" i="12"/>
  <c r="H40" i="12" s="1"/>
  <c r="I22" i="12"/>
  <c r="E39" i="12"/>
  <c r="W32" i="12"/>
  <c r="U39" i="12"/>
  <c r="W18" i="12"/>
  <c r="E22" i="12"/>
  <c r="M22" i="12" s="1"/>
  <c r="O22" i="12" s="1"/>
  <c r="W24" i="12"/>
  <c r="W25" i="12"/>
  <c r="E28" i="12"/>
  <c r="M28" i="12" s="1"/>
  <c r="O28" i="12" s="1"/>
  <c r="F32" i="12"/>
  <c r="F39" i="12" s="1"/>
  <c r="V39" i="12"/>
  <c r="Q23" i="12"/>
  <c r="F23" i="12"/>
  <c r="R23" i="12" s="1"/>
  <c r="W16" i="12"/>
  <c r="C30" i="12"/>
  <c r="C40" i="12" s="1"/>
  <c r="I32" i="12"/>
  <c r="O39" i="12"/>
  <c r="I25" i="12"/>
  <c r="W19" i="16"/>
  <c r="I23" i="16"/>
  <c r="D24" i="16"/>
  <c r="I21" i="16"/>
  <c r="I24" i="16" s="1"/>
  <c r="C24" i="16"/>
  <c r="U24" i="16"/>
  <c r="W18" i="16"/>
  <c r="W20" i="16"/>
  <c r="W21" i="16"/>
  <c r="P24" i="16"/>
  <c r="F17" i="16"/>
  <c r="W17" i="16"/>
  <c r="E19" i="16"/>
  <c r="E21" i="16"/>
  <c r="F21" i="16"/>
  <c r="W24" i="15"/>
  <c r="W25" i="15"/>
  <c r="W26" i="15"/>
  <c r="J27" i="15"/>
  <c r="J35" i="15" s="1"/>
  <c r="V34" i="15"/>
  <c r="V35" i="15" s="1"/>
  <c r="I20" i="15"/>
  <c r="W20" i="15"/>
  <c r="K35" i="15"/>
  <c r="Q35" i="15"/>
  <c r="O34" i="15"/>
  <c r="O27" i="15"/>
  <c r="O35" i="15" s="1"/>
  <c r="E24" i="15"/>
  <c r="F24" i="15" s="1"/>
  <c r="G35" i="15"/>
  <c r="U34" i="15"/>
  <c r="C27" i="15"/>
  <c r="C35" i="15" s="1"/>
  <c r="P27" i="15"/>
  <c r="P35" i="15" s="1"/>
  <c r="W18" i="15"/>
  <c r="W33" i="15"/>
  <c r="D27" i="15"/>
  <c r="U27" i="15"/>
  <c r="W19" i="15"/>
  <c r="W22" i="15"/>
  <c r="W23" i="15"/>
  <c r="W29" i="15"/>
  <c r="W30" i="15"/>
  <c r="W31" i="15"/>
  <c r="I33" i="15"/>
  <c r="I16" i="15"/>
  <c r="I27" i="15" s="1"/>
  <c r="I29" i="15"/>
  <c r="I34" i="15" s="1"/>
  <c r="I30" i="15"/>
  <c r="W16" i="15"/>
  <c r="E30" i="15"/>
  <c r="F30" i="15" s="1"/>
  <c r="E31" i="15"/>
  <c r="E34" i="15" s="1"/>
  <c r="E16" i="15"/>
  <c r="E22" i="15"/>
  <c r="F22" i="15" s="1"/>
  <c r="E26" i="15"/>
  <c r="F26" i="15" s="1"/>
  <c r="F29" i="15"/>
  <c r="D34" i="15"/>
  <c r="D35" i="15" s="1"/>
  <c r="J25" i="14"/>
  <c r="I18" i="14"/>
  <c r="Q20" i="14"/>
  <c r="H25" i="14"/>
  <c r="C25" i="14"/>
  <c r="Q17" i="14"/>
  <c r="F17" i="14"/>
  <c r="F19" i="14"/>
  <c r="N19" i="14" s="1"/>
  <c r="M19" i="14"/>
  <c r="E18" i="14"/>
  <c r="E20" i="14"/>
  <c r="F20" i="14" s="1"/>
  <c r="E22" i="14"/>
  <c r="F22" i="14" s="1"/>
  <c r="I20" i="14"/>
  <c r="I22" i="14"/>
  <c r="I17" i="14"/>
  <c r="F18" i="14"/>
  <c r="I19" i="14"/>
  <c r="I21" i="14"/>
  <c r="D25" i="14"/>
  <c r="AC38" i="13"/>
  <c r="I40" i="13"/>
  <c r="AC46" i="13"/>
  <c r="AC32" i="13"/>
  <c r="AC33" i="13"/>
  <c r="I34" i="13"/>
  <c r="I37" i="13"/>
  <c r="AB35" i="13"/>
  <c r="AB44" i="13" s="1"/>
  <c r="H35" i="13"/>
  <c r="AC23" i="13"/>
  <c r="I30" i="13"/>
  <c r="AA35" i="13"/>
  <c r="C35" i="13"/>
  <c r="AC29" i="13"/>
  <c r="E30" i="13"/>
  <c r="F30" i="13" s="1"/>
  <c r="I32" i="13"/>
  <c r="X44" i="13"/>
  <c r="AC37" i="13"/>
  <c r="I39" i="13"/>
  <c r="AC21" i="13"/>
  <c r="AC24" i="13"/>
  <c r="AC40" i="13"/>
  <c r="I17" i="13"/>
  <c r="I25" i="13"/>
  <c r="AC26" i="13"/>
  <c r="AC30" i="13"/>
  <c r="I31" i="13"/>
  <c r="AC31" i="13"/>
  <c r="AC34" i="13"/>
  <c r="Y44" i="13"/>
  <c r="I38" i="13"/>
  <c r="Q27" i="13"/>
  <c r="F27" i="13"/>
  <c r="R27" i="13" s="1"/>
  <c r="F28" i="13"/>
  <c r="T28" i="13" s="1"/>
  <c r="S28" i="13"/>
  <c r="I23" i="13"/>
  <c r="E17" i="13"/>
  <c r="E23" i="13"/>
  <c r="F23" i="13" s="1"/>
  <c r="F32" i="13"/>
  <c r="AC39" i="13"/>
  <c r="AC17" i="13"/>
  <c r="E25" i="13"/>
  <c r="M25" i="13" s="1"/>
  <c r="E29" i="13"/>
  <c r="F29" i="13" s="1"/>
  <c r="E37" i="13"/>
  <c r="F37" i="13" s="1"/>
  <c r="E39" i="13"/>
  <c r="E43" i="13" s="1"/>
  <c r="J28" i="11"/>
  <c r="J35" i="11" s="1"/>
  <c r="Q20" i="11"/>
  <c r="I23" i="11"/>
  <c r="I28" i="11" s="1"/>
  <c r="M24" i="11"/>
  <c r="M28" i="11" s="1"/>
  <c r="M35" i="11" s="1"/>
  <c r="F24" i="11"/>
  <c r="N24" i="11" s="1"/>
  <c r="C28" i="11"/>
  <c r="C35" i="11" s="1"/>
  <c r="D34" i="11"/>
  <c r="E31" i="11"/>
  <c r="F31" i="11" s="1"/>
  <c r="Q30" i="11"/>
  <c r="Q34" i="11" s="1"/>
  <c r="H28" i="11"/>
  <c r="H35" i="11" s="1"/>
  <c r="B35" i="11"/>
  <c r="I31" i="11"/>
  <c r="I33" i="11"/>
  <c r="Q33" i="11"/>
  <c r="F22" i="11"/>
  <c r="N28" i="11"/>
  <c r="N35" i="11" s="1"/>
  <c r="P24" i="11"/>
  <c r="P28" i="11" s="1"/>
  <c r="E23" i="11"/>
  <c r="E26" i="11"/>
  <c r="F26" i="11" s="1"/>
  <c r="D28" i="11"/>
  <c r="E30" i="11"/>
  <c r="E34" i="11" s="1"/>
  <c r="Q22" i="11"/>
  <c r="I30" i="11"/>
  <c r="I34" i="11" s="1"/>
  <c r="P34" i="11"/>
  <c r="H22" i="10"/>
  <c r="Q18" i="10"/>
  <c r="M19" i="10"/>
  <c r="M22" i="10" s="1"/>
  <c r="I19" i="10"/>
  <c r="P19" i="10"/>
  <c r="P22" i="10" s="1"/>
  <c r="N22" i="10"/>
  <c r="I18" i="10"/>
  <c r="E18" i="10"/>
  <c r="E22" i="10" s="1"/>
  <c r="W39" i="12" l="1"/>
  <c r="I25" i="14"/>
  <c r="I39" i="12"/>
  <c r="E24" i="16"/>
  <c r="W24" i="16"/>
  <c r="I30" i="18"/>
  <c r="I38" i="18" s="1"/>
  <c r="F29" i="19"/>
  <c r="O30" i="12"/>
  <c r="O40" i="12" s="1"/>
  <c r="P38" i="18"/>
  <c r="F33" i="18"/>
  <c r="O30" i="18"/>
  <c r="O38" i="18" s="1"/>
  <c r="I36" i="19"/>
  <c r="O19" i="10"/>
  <c r="D40" i="12"/>
  <c r="L15" i="21"/>
  <c r="O23" i="21"/>
  <c r="P17" i="21"/>
  <c r="W17" i="21"/>
  <c r="I23" i="21"/>
  <c r="F20" i="21"/>
  <c r="N20" i="21" s="1"/>
  <c r="P20" i="21" s="1"/>
  <c r="W20" i="21" s="1"/>
  <c r="M23" i="21"/>
  <c r="P29" i="19"/>
  <c r="P37" i="19" s="1"/>
  <c r="W22" i="19"/>
  <c r="W29" i="19" s="1"/>
  <c r="W37" i="19" s="1"/>
  <c r="E29" i="19"/>
  <c r="E37" i="19" s="1"/>
  <c r="F32" i="19"/>
  <c r="F36" i="19" s="1"/>
  <c r="O29" i="19"/>
  <c r="O37" i="19" s="1"/>
  <c r="N29" i="19"/>
  <c r="N37" i="19" s="1"/>
  <c r="I37" i="19"/>
  <c r="J38" i="18"/>
  <c r="AA38" i="18"/>
  <c r="H38" i="18"/>
  <c r="AC30" i="18"/>
  <c r="AC38" i="18" s="1"/>
  <c r="F37" i="18"/>
  <c r="F38" i="18" s="1"/>
  <c r="W22" i="17"/>
  <c r="U17" i="17"/>
  <c r="Q24" i="17"/>
  <c r="Q28" i="17" s="1"/>
  <c r="E24" i="17"/>
  <c r="E28" i="17" s="1"/>
  <c r="M16" i="17"/>
  <c r="F17" i="17"/>
  <c r="R17" i="17" s="1"/>
  <c r="I24" i="17"/>
  <c r="I28" i="17" s="1"/>
  <c r="F16" i="17"/>
  <c r="I30" i="12"/>
  <c r="I40" i="12" s="1"/>
  <c r="F28" i="12"/>
  <c r="N28" i="12" s="1"/>
  <c r="P28" i="12" s="1"/>
  <c r="W28" i="12" s="1"/>
  <c r="E30" i="12"/>
  <c r="E40" i="12" s="1"/>
  <c r="M30" i="12"/>
  <c r="M40" i="12" s="1"/>
  <c r="F22" i="12"/>
  <c r="N22" i="12" s="1"/>
  <c r="V23" i="12"/>
  <c r="V30" i="12" s="1"/>
  <c r="V40" i="12" s="1"/>
  <c r="R30" i="12"/>
  <c r="R40" i="12" s="1"/>
  <c r="Q30" i="12"/>
  <c r="Q40" i="12" s="1"/>
  <c r="U23" i="12"/>
  <c r="F19" i="16"/>
  <c r="F24" i="16"/>
  <c r="F27" i="15"/>
  <c r="W27" i="15"/>
  <c r="W34" i="15"/>
  <c r="U35" i="15"/>
  <c r="I35" i="15"/>
  <c r="F31" i="15"/>
  <c r="F34" i="15" s="1"/>
  <c r="E27" i="15"/>
  <c r="E35" i="15" s="1"/>
  <c r="E25" i="14"/>
  <c r="F25" i="14"/>
  <c r="M25" i="14"/>
  <c r="O19" i="14"/>
  <c r="P19" i="14"/>
  <c r="P25" i="14" s="1"/>
  <c r="N25" i="14"/>
  <c r="I35" i="13"/>
  <c r="F39" i="13"/>
  <c r="F43" i="13" s="1"/>
  <c r="M35" i="13"/>
  <c r="O25" i="13"/>
  <c r="F25" i="13"/>
  <c r="N25" i="13" s="1"/>
  <c r="T35" i="13"/>
  <c r="T44" i="13" s="1"/>
  <c r="V28" i="13"/>
  <c r="Q35" i="13"/>
  <c r="Q44" i="13" s="1"/>
  <c r="U27" i="13"/>
  <c r="E35" i="13"/>
  <c r="S35" i="13"/>
  <c r="S44" i="13" s="1"/>
  <c r="U28" i="13"/>
  <c r="R35" i="13"/>
  <c r="R44" i="13" s="1"/>
  <c r="V27" i="13"/>
  <c r="D35" i="11"/>
  <c r="O24" i="11"/>
  <c r="Q24" i="11" s="1"/>
  <c r="Q28" i="11" s="1"/>
  <c r="Q35" i="11" s="1"/>
  <c r="I35" i="11"/>
  <c r="F30" i="11"/>
  <c r="F34" i="11" s="1"/>
  <c r="E28" i="11"/>
  <c r="E35" i="11" s="1"/>
  <c r="F23" i="11"/>
  <c r="F28" i="11" s="1"/>
  <c r="F35" i="11" s="1"/>
  <c r="P35" i="11"/>
  <c r="I22" i="10"/>
  <c r="Q19" i="10"/>
  <c r="Q22" i="10" s="1"/>
  <c r="F18" i="10"/>
  <c r="F22" i="10" s="1"/>
  <c r="O22" i="10"/>
  <c r="F30" i="12" l="1"/>
  <c r="F40" i="12" s="1"/>
  <c r="F35" i="15"/>
  <c r="O28" i="11"/>
  <c r="O35" i="11" s="1"/>
  <c r="F37" i="19"/>
  <c r="L23" i="21"/>
  <c r="P15" i="21"/>
  <c r="N23" i="21"/>
  <c r="F23" i="21"/>
  <c r="F24" i="17"/>
  <c r="F28" i="17" s="1"/>
  <c r="N16" i="17"/>
  <c r="R24" i="17"/>
  <c r="R28" i="17" s="1"/>
  <c r="V17" i="17"/>
  <c r="V24" i="17" s="1"/>
  <c r="V28" i="17" s="1"/>
  <c r="M24" i="17"/>
  <c r="M28" i="17" s="1"/>
  <c r="O16" i="17"/>
  <c r="U24" i="17"/>
  <c r="U28" i="17" s="1"/>
  <c r="N30" i="12"/>
  <c r="N40" i="12" s="1"/>
  <c r="P22" i="12"/>
  <c r="U30" i="12"/>
  <c r="U40" i="12" s="1"/>
  <c r="W23" i="12"/>
  <c r="W35" i="15"/>
  <c r="Q19" i="14"/>
  <c r="Q25" i="14" s="1"/>
  <c r="O25" i="14"/>
  <c r="O35" i="13"/>
  <c r="U35" i="13"/>
  <c r="U44" i="13" s="1"/>
  <c r="AC27" i="13"/>
  <c r="AC28" i="13"/>
  <c r="V35" i="13"/>
  <c r="V44" i="13" s="1"/>
  <c r="N35" i="13"/>
  <c r="N44" i="13" s="1"/>
  <c r="P25" i="13"/>
  <c r="P35" i="13" s="1"/>
  <c r="P44" i="13" s="1"/>
  <c r="F35" i="13"/>
  <c r="F44" i="13" s="1"/>
  <c r="N31" i="5"/>
  <c r="M31" i="5"/>
  <c r="L31" i="5"/>
  <c r="K31" i="5"/>
  <c r="G31" i="5"/>
  <c r="B31" i="5"/>
  <c r="P30" i="5"/>
  <c r="O30" i="5"/>
  <c r="H30" i="5"/>
  <c r="D30" i="5"/>
  <c r="I30" i="5" s="1"/>
  <c r="C30" i="5"/>
  <c r="P28" i="5"/>
  <c r="O28" i="5"/>
  <c r="J28" i="5"/>
  <c r="J31" i="5" s="1"/>
  <c r="H28" i="5"/>
  <c r="D28" i="5"/>
  <c r="E28" i="5" s="1"/>
  <c r="E31" i="5" s="1"/>
  <c r="C28" i="5"/>
  <c r="P27" i="5"/>
  <c r="O27" i="5"/>
  <c r="J27" i="5"/>
  <c r="H27" i="5"/>
  <c r="D27" i="5"/>
  <c r="E27" i="5" s="1"/>
  <c r="F27" i="5" s="1"/>
  <c r="C27" i="5"/>
  <c r="L25" i="5"/>
  <c r="K25" i="5"/>
  <c r="G25" i="5"/>
  <c r="B25" i="5"/>
  <c r="J24" i="5"/>
  <c r="H24" i="5"/>
  <c r="D24" i="5"/>
  <c r="E24" i="5" s="1"/>
  <c r="C24" i="5"/>
  <c r="P23" i="5"/>
  <c r="O23" i="5"/>
  <c r="J23" i="5"/>
  <c r="H23" i="5"/>
  <c r="D23" i="5"/>
  <c r="E23" i="5" s="1"/>
  <c r="C23" i="5"/>
  <c r="P21" i="5"/>
  <c r="O21" i="5"/>
  <c r="J21" i="5"/>
  <c r="H21" i="5"/>
  <c r="D21" i="5"/>
  <c r="C21" i="5"/>
  <c r="P20" i="5"/>
  <c r="O20" i="5"/>
  <c r="J20" i="5"/>
  <c r="H20" i="5"/>
  <c r="D20" i="5"/>
  <c r="F20" i="5" s="1"/>
  <c r="C20" i="5"/>
  <c r="I20" i="5" s="1"/>
  <c r="P19" i="5"/>
  <c r="O19" i="5"/>
  <c r="J19" i="5"/>
  <c r="H19" i="5"/>
  <c r="D19" i="5"/>
  <c r="C19" i="5"/>
  <c r="I19" i="5" s="1"/>
  <c r="P18" i="5"/>
  <c r="O18" i="5"/>
  <c r="P17" i="5"/>
  <c r="O17" i="5"/>
  <c r="H17" i="5"/>
  <c r="D17" i="5"/>
  <c r="C17" i="5"/>
  <c r="Q23" i="5" l="1"/>
  <c r="P23" i="21"/>
  <c r="W15" i="21"/>
  <c r="W23" i="21" s="1"/>
  <c r="W17" i="17"/>
  <c r="N24" i="17"/>
  <c r="N28" i="17" s="1"/>
  <c r="P16" i="17"/>
  <c r="P24" i="17" s="1"/>
  <c r="P28" i="17" s="1"/>
  <c r="O24" i="17"/>
  <c r="O28" i="17" s="1"/>
  <c r="P30" i="12"/>
  <c r="P40" i="12" s="1"/>
  <c r="W22" i="12"/>
  <c r="W30" i="12" s="1"/>
  <c r="W40" i="12" s="1"/>
  <c r="AC25" i="13"/>
  <c r="AC35" i="13" s="1"/>
  <c r="C25" i="5"/>
  <c r="I21" i="5"/>
  <c r="Q21" i="5"/>
  <c r="I24" i="5"/>
  <c r="I27" i="5"/>
  <c r="Q27" i="5"/>
  <c r="B32" i="5"/>
  <c r="D25" i="5"/>
  <c r="Q28" i="5"/>
  <c r="K32" i="5"/>
  <c r="P31" i="5"/>
  <c r="L32" i="5"/>
  <c r="H25" i="5"/>
  <c r="Q19" i="5"/>
  <c r="I17" i="5"/>
  <c r="J25" i="5"/>
  <c r="H31" i="5"/>
  <c r="G32" i="5"/>
  <c r="Q17" i="5"/>
  <c r="Q20" i="5"/>
  <c r="C31" i="5"/>
  <c r="C32" i="5" s="1"/>
  <c r="Q30" i="5"/>
  <c r="M24" i="5"/>
  <c r="F24" i="5"/>
  <c r="N24" i="5" s="1"/>
  <c r="E25" i="5"/>
  <c r="E32" i="5"/>
  <c r="J32" i="5"/>
  <c r="I23" i="5"/>
  <c r="F23" i="5"/>
  <c r="F25" i="5" s="1"/>
  <c r="F28" i="5"/>
  <c r="F31" i="5" s="1"/>
  <c r="D31" i="5"/>
  <c r="D32" i="5" s="1"/>
  <c r="I28" i="5"/>
  <c r="I31" i="5" s="1"/>
  <c r="O31" i="5"/>
  <c r="W16" i="17" l="1"/>
  <c r="H32" i="5"/>
  <c r="Q31" i="5"/>
  <c r="W24" i="17"/>
  <c r="W28" i="17" s="1"/>
  <c r="I25" i="5"/>
  <c r="I32" i="5" s="1"/>
  <c r="P24" i="5"/>
  <c r="P25" i="5" s="1"/>
  <c r="P32" i="5" s="1"/>
  <c r="N25" i="5"/>
  <c r="N32" i="5" s="1"/>
  <c r="M25" i="5"/>
  <c r="M32" i="5" s="1"/>
  <c r="O24" i="5"/>
  <c r="F32" i="5"/>
  <c r="Q24" i="5" l="1"/>
  <c r="Q25" i="5" s="1"/>
  <c r="Q32" i="5" s="1"/>
  <c r="O25" i="5"/>
  <c r="O32" i="5" s="1"/>
  <c r="AB54" i="8" l="1"/>
  <c r="V54" i="8"/>
  <c r="P54" i="8"/>
  <c r="AD54" i="8" s="1"/>
  <c r="E54" i="8"/>
  <c r="AC49" i="8"/>
  <c r="AB49" i="8"/>
  <c r="W49" i="8"/>
  <c r="V49" i="8"/>
  <c r="Q49" i="8"/>
  <c r="P49" i="8"/>
  <c r="I49" i="8"/>
  <c r="E49" i="8"/>
  <c r="D49" i="8"/>
  <c r="J49" i="8" s="1"/>
  <c r="AC47" i="8"/>
  <c r="AB47" i="8"/>
  <c r="W47" i="8"/>
  <c r="V47" i="8"/>
  <c r="Q47" i="8"/>
  <c r="P47" i="8"/>
  <c r="K47" i="8"/>
  <c r="I47" i="8"/>
  <c r="E47" i="8"/>
  <c r="F47" i="8" s="1"/>
  <c r="G47" i="8" s="1"/>
  <c r="D47" i="8"/>
  <c r="AC46" i="8"/>
  <c r="AB46" i="8"/>
  <c r="W46" i="8"/>
  <c r="V46" i="8"/>
  <c r="Q46" i="8"/>
  <c r="P46" i="8"/>
  <c r="K46" i="8"/>
  <c r="I46" i="8"/>
  <c r="E46" i="8"/>
  <c r="D46" i="8"/>
  <c r="J46" i="8" s="1"/>
  <c r="AA43" i="8"/>
  <c r="AA51" i="8" s="1"/>
  <c r="Z43" i="8"/>
  <c r="Z51" i="8" s="1"/>
  <c r="S43" i="8"/>
  <c r="S51" i="8" s="1"/>
  <c r="R43" i="8"/>
  <c r="R51" i="8" s="1"/>
  <c r="M43" i="8"/>
  <c r="M51" i="8" s="1"/>
  <c r="L43" i="8"/>
  <c r="L51" i="8" s="1"/>
  <c r="H43" i="8"/>
  <c r="H51" i="8" s="1"/>
  <c r="C43" i="8"/>
  <c r="C51" i="8" s="1"/>
  <c r="W42" i="8"/>
  <c r="V42" i="8"/>
  <c r="Q42" i="8"/>
  <c r="P42" i="8"/>
  <c r="K42" i="8"/>
  <c r="I42" i="8"/>
  <c r="E42" i="8"/>
  <c r="D42" i="8"/>
  <c r="J42" i="8" s="1"/>
  <c r="AC41" i="8"/>
  <c r="AB41" i="8"/>
  <c r="Q41" i="8"/>
  <c r="P41" i="8"/>
  <c r="K41" i="8"/>
  <c r="I41" i="8"/>
  <c r="E41" i="8"/>
  <c r="D41" i="8"/>
  <c r="J41" i="8" s="1"/>
  <c r="AC40" i="8"/>
  <c r="AB40" i="8"/>
  <c r="W40" i="8"/>
  <c r="V40" i="8"/>
  <c r="Q40" i="8"/>
  <c r="P40" i="8"/>
  <c r="K40" i="8"/>
  <c r="I40" i="8"/>
  <c r="E40" i="8"/>
  <c r="J40" i="8" s="1"/>
  <c r="D40" i="8"/>
  <c r="AC39" i="8"/>
  <c r="AB39" i="8"/>
  <c r="W39" i="8"/>
  <c r="V39" i="8"/>
  <c r="K39" i="8"/>
  <c r="I39" i="8"/>
  <c r="F39" i="8"/>
  <c r="N39" i="8" s="1"/>
  <c r="E39" i="8"/>
  <c r="D39" i="8"/>
  <c r="AC37" i="8"/>
  <c r="AB37" i="8"/>
  <c r="W37" i="8"/>
  <c r="V37" i="8"/>
  <c r="Q37" i="8"/>
  <c r="P37" i="8"/>
  <c r="K37" i="8"/>
  <c r="I37" i="8"/>
  <c r="E37" i="8"/>
  <c r="D37" i="8"/>
  <c r="F37" i="8" s="1"/>
  <c r="AC36" i="8"/>
  <c r="AB36" i="8"/>
  <c r="W36" i="8"/>
  <c r="V36" i="8"/>
  <c r="Q36" i="8"/>
  <c r="P36" i="8"/>
  <c r="K36" i="8"/>
  <c r="I36" i="8"/>
  <c r="E36" i="8"/>
  <c r="G36" i="8" s="1"/>
  <c r="D36" i="8"/>
  <c r="AC35" i="8"/>
  <c r="AB35" i="8"/>
  <c r="W35" i="8"/>
  <c r="V35" i="8"/>
  <c r="Q35" i="8"/>
  <c r="P35" i="8"/>
  <c r="K35" i="8"/>
  <c r="K43" i="8" s="1"/>
  <c r="K51" i="8" s="1"/>
  <c r="I35" i="8"/>
  <c r="E35" i="8"/>
  <c r="D35" i="8"/>
  <c r="J35" i="8" s="1"/>
  <c r="AC33" i="8"/>
  <c r="AB33" i="8"/>
  <c r="W33" i="8"/>
  <c r="V33" i="8"/>
  <c r="Q33" i="8"/>
  <c r="P33" i="8"/>
  <c r="AA30" i="8"/>
  <c r="Z30" i="8"/>
  <c r="Y30" i="8"/>
  <c r="X30" i="8"/>
  <c r="U30" i="8"/>
  <c r="T30" i="8"/>
  <c r="T50" i="8" s="1"/>
  <c r="S30" i="8"/>
  <c r="R30" i="8"/>
  <c r="O30" i="8"/>
  <c r="N30" i="8"/>
  <c r="M30" i="8"/>
  <c r="L30" i="8"/>
  <c r="K30" i="8"/>
  <c r="J30" i="8"/>
  <c r="I30" i="8"/>
  <c r="H30" i="8"/>
  <c r="G30" i="8"/>
  <c r="F30" i="8"/>
  <c r="C30" i="8"/>
  <c r="AC29" i="8"/>
  <c r="AB29" i="8"/>
  <c r="W29" i="8"/>
  <c r="V29" i="8"/>
  <c r="Q29" i="8"/>
  <c r="P29" i="8"/>
  <c r="E29" i="8"/>
  <c r="D29" i="8"/>
  <c r="AC28" i="8"/>
  <c r="AB28" i="8"/>
  <c r="W28" i="8"/>
  <c r="V28" i="8"/>
  <c r="Q28" i="8"/>
  <c r="P28" i="8"/>
  <c r="E28" i="8"/>
  <c r="D28" i="8"/>
  <c r="AC27" i="8"/>
  <c r="AC30" i="8" s="1"/>
  <c r="AB27" i="8"/>
  <c r="AB30" i="8" s="1"/>
  <c r="W27" i="8"/>
  <c r="V27" i="8"/>
  <c r="V30" i="8" s="1"/>
  <c r="Q27" i="8"/>
  <c r="Q30" i="8" s="1"/>
  <c r="P27" i="8"/>
  <c r="P30" i="8" s="1"/>
  <c r="E27" i="8"/>
  <c r="E30" i="8" s="1"/>
  <c r="D27" i="8"/>
  <c r="D30" i="8" s="1"/>
  <c r="AA25" i="8"/>
  <c r="AA50" i="8" s="1"/>
  <c r="AA52" i="8" s="1"/>
  <c r="Z25" i="8"/>
  <c r="Y25" i="8"/>
  <c r="Y50" i="8" s="1"/>
  <c r="X25" i="8"/>
  <c r="X50" i="8" s="1"/>
  <c r="U25" i="8"/>
  <c r="T25" i="8"/>
  <c r="S25" i="8"/>
  <c r="R25" i="8"/>
  <c r="R50" i="8" s="1"/>
  <c r="O25" i="8"/>
  <c r="O50" i="8" s="1"/>
  <c r="N25" i="8"/>
  <c r="M25" i="8"/>
  <c r="M50" i="8" s="1"/>
  <c r="M52" i="8" s="1"/>
  <c r="L25" i="8"/>
  <c r="L50" i="8" s="1"/>
  <c r="L52" i="8" s="1"/>
  <c r="K25" i="8"/>
  <c r="J25" i="8"/>
  <c r="I25" i="8"/>
  <c r="H25" i="8"/>
  <c r="H50" i="8" s="1"/>
  <c r="H52" i="8" s="1"/>
  <c r="G25" i="8"/>
  <c r="G50" i="8" s="1"/>
  <c r="F25" i="8"/>
  <c r="C25" i="8"/>
  <c r="C50" i="8" s="1"/>
  <c r="C52" i="8" s="1"/>
  <c r="AC24" i="8"/>
  <c r="AB24" i="8"/>
  <c r="W24" i="8"/>
  <c r="V24" i="8"/>
  <c r="Q24" i="8"/>
  <c r="P24" i="8"/>
  <c r="E24" i="8"/>
  <c r="D24" i="8"/>
  <c r="AC23" i="8"/>
  <c r="AB23" i="8"/>
  <c r="W23" i="8"/>
  <c r="V23" i="8"/>
  <c r="Q23" i="8"/>
  <c r="P23" i="8"/>
  <c r="E23" i="8"/>
  <c r="D23" i="8"/>
  <c r="AC22" i="8"/>
  <c r="AB22" i="8"/>
  <c r="W22" i="8"/>
  <c r="V22" i="8"/>
  <c r="Q22" i="8"/>
  <c r="P22" i="8"/>
  <c r="E22" i="8"/>
  <c r="D22" i="8"/>
  <c r="AC21" i="8"/>
  <c r="AB21" i="8"/>
  <c r="W21" i="8"/>
  <c r="V21" i="8"/>
  <c r="Q21" i="8"/>
  <c r="P21" i="8"/>
  <c r="E21" i="8"/>
  <c r="D21" i="8"/>
  <c r="AC20" i="8"/>
  <c r="AB20" i="8"/>
  <c r="W20" i="8"/>
  <c r="V20" i="8"/>
  <c r="Q20" i="8"/>
  <c r="P20" i="8"/>
  <c r="E20" i="8"/>
  <c r="D20" i="8"/>
  <c r="AC19" i="8"/>
  <c r="AB19" i="8"/>
  <c r="W19" i="8"/>
  <c r="V19" i="8"/>
  <c r="Q19" i="8"/>
  <c r="P19" i="8"/>
  <c r="E19" i="8"/>
  <c r="D19" i="8"/>
  <c r="AC18" i="8"/>
  <c r="AB18" i="8"/>
  <c r="W18" i="8"/>
  <c r="V18" i="8"/>
  <c r="Q18" i="8"/>
  <c r="P18" i="8"/>
  <c r="E18" i="8"/>
  <c r="D18" i="8"/>
  <c r="AC17" i="8"/>
  <c r="AC25" i="8" s="1"/>
  <c r="AC50" i="8" s="1"/>
  <c r="AB17" i="8"/>
  <c r="AB25" i="8" s="1"/>
  <c r="AB50" i="8" s="1"/>
  <c r="W17" i="8"/>
  <c r="W25" i="8" s="1"/>
  <c r="V17" i="8"/>
  <c r="Q17" i="8"/>
  <c r="Q25" i="8" s="1"/>
  <c r="Q50" i="8" s="1"/>
  <c r="P17" i="8"/>
  <c r="P25" i="8" s="1"/>
  <c r="P50" i="8" s="1"/>
  <c r="E17" i="8"/>
  <c r="E25" i="8" s="1"/>
  <c r="E50" i="8" s="1"/>
  <c r="D17" i="8"/>
  <c r="D25" i="8" s="1"/>
  <c r="D50" i="8" s="1"/>
  <c r="L20" i="7"/>
  <c r="K20" i="7"/>
  <c r="G20" i="7"/>
  <c r="B20" i="7"/>
  <c r="P19" i="7"/>
  <c r="O19" i="7"/>
  <c r="Q19" i="7" s="1"/>
  <c r="H19" i="7"/>
  <c r="D19" i="7"/>
  <c r="C19" i="7"/>
  <c r="I19" i="7" s="1"/>
  <c r="P17" i="7"/>
  <c r="O17" i="7"/>
  <c r="J17" i="7"/>
  <c r="H17" i="7"/>
  <c r="D17" i="7"/>
  <c r="C17" i="7"/>
  <c r="J16" i="7"/>
  <c r="H16" i="7"/>
  <c r="D16" i="7"/>
  <c r="C16" i="7"/>
  <c r="P15" i="7"/>
  <c r="O15" i="7"/>
  <c r="J15" i="7"/>
  <c r="J20" i="7" s="1"/>
  <c r="H15" i="7"/>
  <c r="D15" i="7"/>
  <c r="E15" i="7" s="1"/>
  <c r="F15" i="7" s="1"/>
  <c r="C15" i="7"/>
  <c r="C16" i="6"/>
  <c r="D16" i="6"/>
  <c r="H16" i="6"/>
  <c r="O16" i="6"/>
  <c r="Q16" i="6" s="1"/>
  <c r="P16" i="6"/>
  <c r="C18" i="6"/>
  <c r="D18" i="6"/>
  <c r="H18" i="6"/>
  <c r="J18" i="6"/>
  <c r="O18" i="6"/>
  <c r="P18" i="6"/>
  <c r="C19" i="6"/>
  <c r="D19" i="6"/>
  <c r="H19" i="6"/>
  <c r="J19" i="6"/>
  <c r="O19" i="6"/>
  <c r="P19" i="6"/>
  <c r="C20" i="6"/>
  <c r="D20" i="6"/>
  <c r="H20" i="6"/>
  <c r="J20" i="6"/>
  <c r="O20" i="6"/>
  <c r="P20" i="6"/>
  <c r="C22" i="6"/>
  <c r="D22" i="6"/>
  <c r="E22" i="6" s="1"/>
  <c r="H22" i="6"/>
  <c r="J22" i="6"/>
  <c r="C23" i="6"/>
  <c r="D23" i="6"/>
  <c r="E23" i="6" s="1"/>
  <c r="H23" i="6"/>
  <c r="J23" i="6"/>
  <c r="C24" i="6"/>
  <c r="E24" i="6"/>
  <c r="F24" i="6" s="1"/>
  <c r="O24" i="6"/>
  <c r="P24" i="6"/>
  <c r="O25" i="6"/>
  <c r="P25" i="6"/>
  <c r="B26" i="6"/>
  <c r="G26" i="6"/>
  <c r="K26" i="6"/>
  <c r="L26" i="6"/>
  <c r="C28" i="6"/>
  <c r="D28" i="6"/>
  <c r="E28" i="6"/>
  <c r="F28" i="6" s="1"/>
  <c r="F32" i="6" s="1"/>
  <c r="H28" i="6"/>
  <c r="J28" i="6"/>
  <c r="J32" i="6" s="1"/>
  <c r="O28" i="6"/>
  <c r="O32" i="6" s="1"/>
  <c r="P28" i="6"/>
  <c r="O29" i="6"/>
  <c r="P29" i="6"/>
  <c r="C31" i="6"/>
  <c r="D31" i="6"/>
  <c r="H31" i="6"/>
  <c r="H32" i="6" s="1"/>
  <c r="O31" i="6"/>
  <c r="P31" i="6"/>
  <c r="Q31" i="6" s="1"/>
  <c r="B32" i="6"/>
  <c r="G32" i="6"/>
  <c r="K32" i="6"/>
  <c r="L32" i="6"/>
  <c r="M32" i="6"/>
  <c r="N32" i="6"/>
  <c r="O35" i="6"/>
  <c r="Q35" i="6" s="1"/>
  <c r="G39" i="4"/>
  <c r="K39" i="4"/>
  <c r="L39" i="4"/>
  <c r="M39" i="4"/>
  <c r="N39" i="4"/>
  <c r="Q39" i="4"/>
  <c r="R39" i="4"/>
  <c r="S39" i="4"/>
  <c r="T39" i="4"/>
  <c r="W39" i="4"/>
  <c r="X39" i="4"/>
  <c r="Y39" i="4"/>
  <c r="Z39" i="4"/>
  <c r="B39" i="4"/>
  <c r="B33" i="4"/>
  <c r="B40" i="4" s="1"/>
  <c r="R25" i="4"/>
  <c r="R33" i="4" s="1"/>
  <c r="R40" i="4" s="1"/>
  <c r="C17" i="4"/>
  <c r="D17" i="4"/>
  <c r="E17" i="4" s="1"/>
  <c r="H17" i="4"/>
  <c r="O17" i="4"/>
  <c r="P17" i="4"/>
  <c r="U17" i="4"/>
  <c r="V17" i="4"/>
  <c r="AA17" i="4"/>
  <c r="AB17" i="4"/>
  <c r="C19" i="4"/>
  <c r="D19" i="4"/>
  <c r="I19" i="4" s="1"/>
  <c r="H19" i="4"/>
  <c r="J19" i="4"/>
  <c r="O19" i="4"/>
  <c r="P19" i="4"/>
  <c r="U19" i="4"/>
  <c r="V19" i="4"/>
  <c r="AA19" i="4"/>
  <c r="AB19" i="4"/>
  <c r="C20" i="4"/>
  <c r="AA20" i="4"/>
  <c r="C21" i="4"/>
  <c r="D21" i="4"/>
  <c r="E21" i="4" s="1"/>
  <c r="H21" i="4"/>
  <c r="J21" i="4"/>
  <c r="O21" i="4"/>
  <c r="P21" i="4"/>
  <c r="U21" i="4"/>
  <c r="V21" i="4"/>
  <c r="AA21" i="4"/>
  <c r="AB21" i="4"/>
  <c r="C23" i="4"/>
  <c r="I23" i="4" s="1"/>
  <c r="E23" i="4"/>
  <c r="M23" i="4" s="1"/>
  <c r="F23" i="4"/>
  <c r="N23" i="4" s="1"/>
  <c r="H23" i="4"/>
  <c r="J23" i="4"/>
  <c r="U23" i="4"/>
  <c r="V23" i="4"/>
  <c r="AA23" i="4"/>
  <c r="AB23" i="4"/>
  <c r="C25" i="4"/>
  <c r="E25" i="4"/>
  <c r="Q25" i="4" s="1"/>
  <c r="U25" i="4" s="1"/>
  <c r="O25" i="4"/>
  <c r="P25" i="4"/>
  <c r="AA25" i="4"/>
  <c r="AB25" i="4"/>
  <c r="C26" i="4"/>
  <c r="D26" i="4"/>
  <c r="E26" i="4" s="1"/>
  <c r="F26" i="4" s="1"/>
  <c r="H26" i="4"/>
  <c r="J26" i="4"/>
  <c r="O26" i="4"/>
  <c r="P26" i="4"/>
  <c r="AA26" i="4"/>
  <c r="AB26" i="4"/>
  <c r="C27" i="4"/>
  <c r="D27" i="4"/>
  <c r="E27" i="4" s="1"/>
  <c r="O27" i="4"/>
  <c r="P27" i="4"/>
  <c r="U27" i="4"/>
  <c r="V27" i="4"/>
  <c r="AA27" i="4"/>
  <c r="AB27" i="4"/>
  <c r="C28" i="4"/>
  <c r="D28" i="4"/>
  <c r="E28" i="4" s="1"/>
  <c r="H28" i="4"/>
  <c r="J28" i="4"/>
  <c r="O28" i="4"/>
  <c r="P28" i="4"/>
  <c r="U28" i="4"/>
  <c r="V28" i="4"/>
  <c r="AA28" i="4"/>
  <c r="AB28" i="4"/>
  <c r="C30" i="4"/>
  <c r="D30" i="4"/>
  <c r="H30" i="4"/>
  <c r="J30" i="4"/>
  <c r="O30" i="4"/>
  <c r="P30" i="4"/>
  <c r="U30" i="4"/>
  <c r="V30" i="4"/>
  <c r="AA30" i="4"/>
  <c r="AB30" i="4"/>
  <c r="C31" i="4"/>
  <c r="D31" i="4"/>
  <c r="E31" i="4"/>
  <c r="H31" i="4"/>
  <c r="J31" i="4"/>
  <c r="O31" i="4"/>
  <c r="P31" i="4"/>
  <c r="U31" i="4"/>
  <c r="V31" i="4"/>
  <c r="AA31" i="4"/>
  <c r="AB31" i="4"/>
  <c r="C32" i="4"/>
  <c r="I32" i="4" s="1"/>
  <c r="D32" i="4"/>
  <c r="E32" i="4" s="1"/>
  <c r="H32" i="4"/>
  <c r="J32" i="4"/>
  <c r="O32" i="4"/>
  <c r="P32" i="4"/>
  <c r="U32" i="4"/>
  <c r="V32" i="4"/>
  <c r="G33" i="4"/>
  <c r="G40" i="4" s="1"/>
  <c r="K33" i="4"/>
  <c r="K40" i="4" s="1"/>
  <c r="L33" i="4"/>
  <c r="L40" i="4" s="1"/>
  <c r="W33" i="4"/>
  <c r="W40" i="4" s="1"/>
  <c r="X33" i="4"/>
  <c r="C35" i="4"/>
  <c r="C39" i="4" s="1"/>
  <c r="D35" i="4"/>
  <c r="D39" i="4" s="1"/>
  <c r="H35" i="4"/>
  <c r="H39" i="4" s="1"/>
  <c r="J35" i="4"/>
  <c r="J39" i="4" s="1"/>
  <c r="J40" i="4" s="1"/>
  <c r="O35" i="4"/>
  <c r="O39" i="4" s="1"/>
  <c r="P35" i="4"/>
  <c r="P39" i="4" s="1"/>
  <c r="U35" i="4"/>
  <c r="U39" i="4" s="1"/>
  <c r="V35" i="4"/>
  <c r="V39" i="4" s="1"/>
  <c r="AA35" i="4"/>
  <c r="AA39" i="4" s="1"/>
  <c r="AB35" i="4"/>
  <c r="AB39" i="4" s="1"/>
  <c r="C36" i="4"/>
  <c r="C42" i="4"/>
  <c r="D42" i="4"/>
  <c r="O42" i="4"/>
  <c r="U42" i="4"/>
  <c r="AA42" i="4"/>
  <c r="T33" i="4"/>
  <c r="V26" i="4"/>
  <c r="U26" i="4"/>
  <c r="S33" i="4"/>
  <c r="S40" i="4" s="1"/>
  <c r="AD24" i="8" l="1"/>
  <c r="AD36" i="8"/>
  <c r="E19" i="4"/>
  <c r="I50" i="8"/>
  <c r="S50" i="8"/>
  <c r="S52" i="8" s="1"/>
  <c r="G33" i="6"/>
  <c r="Q29" i="6"/>
  <c r="I16" i="6"/>
  <c r="Q17" i="7"/>
  <c r="I28" i="4"/>
  <c r="K33" i="6"/>
  <c r="C20" i="7"/>
  <c r="K50" i="8"/>
  <c r="K52" i="8" s="1"/>
  <c r="U50" i="8"/>
  <c r="AD18" i="8"/>
  <c r="AD19" i="8"/>
  <c r="AD22" i="8"/>
  <c r="AD23" i="8"/>
  <c r="F50" i="8"/>
  <c r="J50" i="8"/>
  <c r="N50" i="8"/>
  <c r="Z50" i="8"/>
  <c r="Z52" i="8" s="1"/>
  <c r="AD28" i="8"/>
  <c r="AD29" i="8"/>
  <c r="E43" i="8"/>
  <c r="E51" i="8" s="1"/>
  <c r="AD35" i="8"/>
  <c r="J39" i="8"/>
  <c r="AD46" i="8"/>
  <c r="W30" i="8"/>
  <c r="W50" i="8" s="1"/>
  <c r="AD49" i="8"/>
  <c r="AD21" i="8"/>
  <c r="AD33" i="8"/>
  <c r="F35" i="8"/>
  <c r="AD40" i="8"/>
  <c r="J47" i="8"/>
  <c r="E52" i="8"/>
  <c r="V25" i="8"/>
  <c r="V50" i="8" s="1"/>
  <c r="I43" i="8"/>
  <c r="I51" i="8" s="1"/>
  <c r="I52" i="8" s="1"/>
  <c r="J36" i="8"/>
  <c r="AD37" i="8"/>
  <c r="F40" i="8"/>
  <c r="G40" i="8" s="1"/>
  <c r="AD47" i="8"/>
  <c r="N43" i="8"/>
  <c r="N51" i="8" s="1"/>
  <c r="P39" i="8"/>
  <c r="R52" i="8"/>
  <c r="AD17" i="8"/>
  <c r="AD27" i="8"/>
  <c r="AD30" i="8" s="1"/>
  <c r="J37" i="8"/>
  <c r="G39" i="8"/>
  <c r="O39" i="8" s="1"/>
  <c r="D43" i="8"/>
  <c r="D51" i="8" s="1"/>
  <c r="D52" i="8" s="1"/>
  <c r="AD20" i="8"/>
  <c r="F41" i="8"/>
  <c r="T41" i="8" s="1"/>
  <c r="F42" i="8"/>
  <c r="X42" i="8" s="1"/>
  <c r="F46" i="8"/>
  <c r="G46" i="8" s="1"/>
  <c r="D20" i="7"/>
  <c r="Q15" i="7"/>
  <c r="H20" i="7"/>
  <c r="I16" i="7"/>
  <c r="I17" i="7"/>
  <c r="E16" i="7"/>
  <c r="M16" i="7" s="1"/>
  <c r="E17" i="7"/>
  <c r="F17" i="7" s="1"/>
  <c r="I15" i="7"/>
  <c r="I20" i="7" s="1"/>
  <c r="I28" i="6"/>
  <c r="Q20" i="6"/>
  <c r="Q18" i="6"/>
  <c r="I18" i="6"/>
  <c r="Q25" i="6"/>
  <c r="D26" i="6"/>
  <c r="Q19" i="6"/>
  <c r="I31" i="6"/>
  <c r="B33" i="6"/>
  <c r="L33" i="6"/>
  <c r="D32" i="6"/>
  <c r="P32" i="6"/>
  <c r="Q24" i="6"/>
  <c r="H26" i="6"/>
  <c r="H33" i="6" s="1"/>
  <c r="I19" i="6"/>
  <c r="J26" i="6"/>
  <c r="J33" i="6" s="1"/>
  <c r="C32" i="6"/>
  <c r="I20" i="6"/>
  <c r="I23" i="6"/>
  <c r="I22" i="6"/>
  <c r="F23" i="6"/>
  <c r="N23" i="6" s="1"/>
  <c r="P23" i="6" s="1"/>
  <c r="M23" i="6"/>
  <c r="O23" i="6" s="1"/>
  <c r="M22" i="6"/>
  <c r="E26" i="6"/>
  <c r="E33" i="6" s="1"/>
  <c r="F22" i="6"/>
  <c r="Q28" i="6"/>
  <c r="Q32" i="6" s="1"/>
  <c r="C26" i="6"/>
  <c r="I30" i="4"/>
  <c r="Q33" i="4"/>
  <c r="Q40" i="4" s="1"/>
  <c r="I21" i="4"/>
  <c r="AC42" i="4"/>
  <c r="U33" i="4"/>
  <c r="U40" i="4" s="1"/>
  <c r="X40" i="4"/>
  <c r="F27" i="4"/>
  <c r="C33" i="4"/>
  <c r="C40" i="4" s="1"/>
  <c r="AC31" i="4"/>
  <c r="T40" i="4"/>
  <c r="I31" i="4"/>
  <c r="F31" i="4"/>
  <c r="AC27" i="4"/>
  <c r="AC19" i="4"/>
  <c r="AC26" i="4"/>
  <c r="AC30" i="4"/>
  <c r="AC28" i="4"/>
  <c r="F28" i="4"/>
  <c r="AC21" i="4"/>
  <c r="H33" i="4"/>
  <c r="H40" i="4" s="1"/>
  <c r="AC17" i="4"/>
  <c r="D33" i="4"/>
  <c r="D40" i="4" s="1"/>
  <c r="P23" i="4"/>
  <c r="P33" i="4" s="1"/>
  <c r="P40" i="4" s="1"/>
  <c r="N33" i="4"/>
  <c r="N40" i="4" s="1"/>
  <c r="F32" i="4"/>
  <c r="Z32" i="4" s="1"/>
  <c r="Y32" i="4"/>
  <c r="O23" i="4"/>
  <c r="AC23" i="4" s="1"/>
  <c r="M33" i="4"/>
  <c r="V25" i="4"/>
  <c r="AC25" i="4" s="1"/>
  <c r="I35" i="4"/>
  <c r="I39" i="4" s="1"/>
  <c r="I26" i="4"/>
  <c r="I17" i="4"/>
  <c r="E30" i="4"/>
  <c r="F30" i="4" s="1"/>
  <c r="AC35" i="4"/>
  <c r="AC39" i="4" s="1"/>
  <c r="E35" i="4"/>
  <c r="E39" i="4" s="1"/>
  <c r="I32" i="6" l="1"/>
  <c r="N52" i="8"/>
  <c r="F33" i="4"/>
  <c r="J43" i="8"/>
  <c r="J51" i="8" s="1"/>
  <c r="AD25" i="8"/>
  <c r="AD50" i="8" s="1"/>
  <c r="J52" i="8"/>
  <c r="X43" i="8"/>
  <c r="X51" i="8" s="1"/>
  <c r="X52" i="8" s="1"/>
  <c r="AB42" i="8"/>
  <c r="G42" i="8"/>
  <c r="Y42" i="8" s="1"/>
  <c r="V41" i="8"/>
  <c r="T43" i="8"/>
  <c r="T51" i="8" s="1"/>
  <c r="T52" i="8" s="1"/>
  <c r="O43" i="8"/>
  <c r="O51" i="8" s="1"/>
  <c r="O52" i="8" s="1"/>
  <c r="Q39" i="8"/>
  <c r="Q43" i="8" s="1"/>
  <c r="Q51" i="8" s="1"/>
  <c r="Q52" i="8" s="1"/>
  <c r="F43" i="8"/>
  <c r="F51" i="8" s="1"/>
  <c r="F52" i="8" s="1"/>
  <c r="G41" i="8"/>
  <c r="P43" i="8"/>
  <c r="P51" i="8" s="1"/>
  <c r="P52" i="8" s="1"/>
  <c r="M20" i="7"/>
  <c r="O16" i="7"/>
  <c r="F16" i="7"/>
  <c r="E20" i="7"/>
  <c r="D33" i="6"/>
  <c r="I26" i="6"/>
  <c r="I33" i="6" s="1"/>
  <c r="C33" i="6"/>
  <c r="Q23" i="6"/>
  <c r="O22" i="6"/>
  <c r="M26" i="6"/>
  <c r="M33" i="6" s="1"/>
  <c r="F26" i="6"/>
  <c r="F33" i="6" s="1"/>
  <c r="N22" i="6"/>
  <c r="V33" i="4"/>
  <c r="V40" i="4" s="1"/>
  <c r="I33" i="4"/>
  <c r="I40" i="4" s="1"/>
  <c r="E33" i="4"/>
  <c r="E40" i="4" s="1"/>
  <c r="Y33" i="4"/>
  <c r="Y40" i="4" s="1"/>
  <c r="AA32" i="4"/>
  <c r="Z33" i="4"/>
  <c r="Z40" i="4" s="1"/>
  <c r="AB32" i="4"/>
  <c r="AB33" i="4" s="1"/>
  <c r="AB40" i="4" s="1"/>
  <c r="O33" i="4"/>
  <c r="O40" i="4" s="1"/>
  <c r="F35" i="4"/>
  <c r="F39" i="4" s="1"/>
  <c r="F40" i="4" s="1"/>
  <c r="M40" i="4"/>
  <c r="AB43" i="8" l="1"/>
  <c r="AB51" i="8" s="1"/>
  <c r="AB52" i="8" s="1"/>
  <c r="U41" i="8"/>
  <c r="G43" i="8"/>
  <c r="G51" i="8" s="1"/>
  <c r="G52" i="8" s="1"/>
  <c r="Y43" i="8"/>
  <c r="Y51" i="8" s="1"/>
  <c r="Y52" i="8" s="1"/>
  <c r="AC42" i="8"/>
  <c r="AC43" i="8" s="1"/>
  <c r="AC51" i="8" s="1"/>
  <c r="AC52" i="8" s="1"/>
  <c r="V43" i="8"/>
  <c r="V51" i="8" s="1"/>
  <c r="V52" i="8" s="1"/>
  <c r="AD39" i="8"/>
  <c r="N16" i="7"/>
  <c r="F20" i="7"/>
  <c r="O20" i="7"/>
  <c r="N26" i="6"/>
  <c r="N33" i="6" s="1"/>
  <c r="P22" i="6"/>
  <c r="P26" i="6" s="1"/>
  <c r="P33" i="6" s="1"/>
  <c r="O26" i="6"/>
  <c r="O33" i="6" s="1"/>
  <c r="AC32" i="4"/>
  <c r="AC33" i="4" s="1"/>
  <c r="AC40" i="4" s="1"/>
  <c r="AA33" i="4"/>
  <c r="AA40" i="4" s="1"/>
  <c r="W41" i="8" l="1"/>
  <c r="U43" i="8"/>
  <c r="U51" i="8" s="1"/>
  <c r="U52" i="8" s="1"/>
  <c r="AD42" i="8"/>
  <c r="P16" i="7"/>
  <c r="N20" i="7"/>
  <c r="Q22" i="6"/>
  <c r="Q26" i="6" s="1"/>
  <c r="Q33" i="6" s="1"/>
  <c r="W43" i="8" l="1"/>
  <c r="W51" i="8" s="1"/>
  <c r="W52" i="8" s="1"/>
  <c r="AD41" i="8"/>
  <c r="AD43" i="8" s="1"/>
  <c r="AD51" i="8" s="1"/>
  <c r="AD52" i="8" s="1"/>
  <c r="P20" i="7"/>
  <c r="Q16" i="7"/>
  <c r="Q20" i="7" s="1"/>
  <c r="N40" i="26"/>
  <c r="N32" i="26"/>
  <c r="V40" i="26"/>
  <c r="V32" i="26"/>
  <c r="AC40" i="26"/>
  <c r="AC32" i="26"/>
  <c r="Y40" i="26"/>
  <c r="Y32" i="26"/>
  <c r="R32" i="26"/>
  <c r="R40" i="26"/>
  <c r="G32" i="26"/>
  <c r="G40" i="26"/>
  <c r="Q32" i="26"/>
  <c r="Q40" i="26"/>
  <c r="T32" i="26"/>
  <c r="T40" i="26"/>
  <c r="U32" i="26"/>
  <c r="U40" i="26"/>
  <c r="I32" i="26"/>
  <c r="I40" i="26"/>
  <c r="H32" i="26"/>
  <c r="H40" i="26"/>
  <c r="L40" i="26"/>
  <c r="L32" i="26"/>
  <c r="W40" i="26"/>
  <c r="W32" i="26"/>
  <c r="AB40" i="26"/>
  <c r="AB32" i="26"/>
  <c r="K32" i="26"/>
  <c r="K40" i="26"/>
  <c r="X32" i="26"/>
  <c r="X40" i="26"/>
  <c r="J32" i="26"/>
  <c r="J40" i="26"/>
  <c r="O40" i="26"/>
  <c r="O32" i="26"/>
  <c r="M40" i="26"/>
  <c r="M32" i="26"/>
  <c r="C40" i="26"/>
  <c r="C32" i="26"/>
  <c r="AA32" i="26"/>
  <c r="AA40" i="26"/>
  <c r="E40" i="26"/>
  <c r="E32" i="26"/>
  <c r="B40" i="26"/>
  <c r="B32" i="26"/>
  <c r="D32" i="26"/>
  <c r="D40" i="26"/>
  <c r="F32" i="26"/>
  <c r="F40" i="26"/>
  <c r="P40" i="26"/>
  <c r="P32" i="26"/>
  <c r="Z32" i="26"/>
  <c r="Z40" i="26"/>
  <c r="S32" i="26"/>
  <c r="S40" i="26"/>
</calcChain>
</file>

<file path=xl/sharedStrings.xml><?xml version="1.0" encoding="utf-8"?>
<sst xmlns="http://schemas.openxmlformats.org/spreadsheetml/2006/main" count="1399" uniqueCount="360">
  <si>
    <t>Dalykų pavadinimas</t>
  </si>
  <si>
    <t>Teorijai</t>
  </si>
  <si>
    <t>I pusmetis</t>
  </si>
  <si>
    <t>Iš viso</t>
  </si>
  <si>
    <t>MOKYMO PLANAS</t>
  </si>
  <si>
    <t>Valandų paskirstymas metams ir pusmečiams</t>
  </si>
  <si>
    <t xml:space="preserve"> </t>
  </si>
  <si>
    <t>Visai programai</t>
  </si>
  <si>
    <t>II pusmetis</t>
  </si>
  <si>
    <t>T</t>
  </si>
  <si>
    <t>P</t>
  </si>
  <si>
    <t xml:space="preserve"> Iš viso valandų profesinio mokymo programoje:</t>
  </si>
  <si>
    <t>I kursas</t>
  </si>
  <si>
    <t>II kursas</t>
  </si>
  <si>
    <t>Kreditų skaičius moduliui</t>
  </si>
  <si>
    <t>Praktiniam mokymui</t>
  </si>
  <si>
    <t>Savarankiškam mokymuisi</t>
  </si>
  <si>
    <t>Vertinimas</t>
  </si>
  <si>
    <t xml:space="preserve">Specializacija            -                                </t>
  </si>
  <si>
    <t xml:space="preserve">Bazinis išsilavinimas:        įgytas pagrindinis išsilavinimas ir mokymasis vidurinio ugdymo programoje                          </t>
  </si>
  <si>
    <t xml:space="preserve">                                                     Iš viso :</t>
  </si>
  <si>
    <t xml:space="preserve">                                                                Iš viso :</t>
  </si>
  <si>
    <t>III kursas</t>
  </si>
  <si>
    <t>Modulių pavadinimas</t>
  </si>
  <si>
    <t>sav.</t>
  </si>
  <si>
    <t>83*</t>
  </si>
  <si>
    <t>Visai progra-mai</t>
  </si>
  <si>
    <t>Kontak-tinės valan-  dos</t>
  </si>
  <si>
    <t>Prakti-niam moky-mui</t>
  </si>
  <si>
    <t>Praktika darbo vietoje arba SPMC</t>
  </si>
  <si>
    <t>Konsul-tacijoms</t>
  </si>
  <si>
    <t>Vertini-mas</t>
  </si>
  <si>
    <t>1. Skirta mokslo metams</t>
  </si>
  <si>
    <t xml:space="preserve">Programos trukmė:                3 metai.             </t>
  </si>
  <si>
    <t>II Pusm</t>
  </si>
  <si>
    <r>
      <t xml:space="preserve">Kodas ir suteikiama kvalifikacija:   </t>
    </r>
    <r>
      <rPr>
        <b/>
        <sz val="12"/>
        <rFont val="Times New Roman"/>
        <family val="1"/>
        <charset val="186"/>
      </rPr>
      <t xml:space="preserve">    P32073205,</t>
    </r>
    <r>
      <rPr>
        <sz val="12"/>
        <rFont val="Times New Roman"/>
        <family val="1"/>
        <charset val="186"/>
      </rPr>
      <t xml:space="preserve"> dažytojas, plytelių klojėjas, tinkuotojas </t>
    </r>
  </si>
  <si>
    <t>1.1. Įvadas į profesiją</t>
  </si>
  <si>
    <t>Ričardas Bagdanavičius</t>
  </si>
  <si>
    <t xml:space="preserve">2022 - 2025 m. m. </t>
  </si>
  <si>
    <t>1. Įvadinis modulis</t>
  </si>
  <si>
    <t>2. Bendrieji  moduliai</t>
  </si>
  <si>
    <t>2.3.. Darbuotojų sauga ir sveikata</t>
  </si>
  <si>
    <t>3. Kvalifikaciją sudarančioms kompetencijoms įgyti skirti moduliai:</t>
  </si>
  <si>
    <t>3.1. Bendrosios veiklos statybos objekte vykdymas (apdailininko)</t>
  </si>
  <si>
    <t>3.1.1.  Verslumas</t>
  </si>
  <si>
    <t>3.2. Statinio konstrukcijų tinkavimas rankiniais įrankiais</t>
  </si>
  <si>
    <t>3.3. Vertikalių paviršių apdaila plytelėmis ir plytelių dangos remontas</t>
  </si>
  <si>
    <t>3.5. Statinių paviršių dekoravimas</t>
  </si>
  <si>
    <t>3.5.1. Profesinė užsienio kalba</t>
  </si>
  <si>
    <t>3.7. Statinio konstrukcijų tinkavimas mechanizuotu būdu ir tinko remontas</t>
  </si>
  <si>
    <t>3.8. Statinių paviršių glaistymas ir dažymas mechanizuotu būdu</t>
  </si>
  <si>
    <t>4. Pasirenkamieji moduliai:</t>
  </si>
  <si>
    <t>4.1. Gipskartonio plokščių montavimas</t>
  </si>
  <si>
    <t>4.2. Pastatų fasadų ir pamatų šiltinimas</t>
  </si>
  <si>
    <t>5. Baigiamasis modulis:</t>
  </si>
  <si>
    <t>5.1. Įvadas į darbo rinką</t>
  </si>
  <si>
    <t>2.2. Sąmoningas fizinio aktyvumo reguliavimas*</t>
  </si>
  <si>
    <t>6. Neformalus švietimas</t>
  </si>
  <si>
    <t xml:space="preserve">2.1. Saugus elgesys ekstremaliose situacijopse </t>
  </si>
  <si>
    <t>3.4. Horizontalių paviršių apdaila plytelėmis ir plytelių dangos remontas</t>
  </si>
  <si>
    <t>3.6. Statinių paviršių glaistymas ir dažymas rankiniu būdu</t>
  </si>
  <si>
    <t>APDAILININKO MODULINĖS PROFESINIO MOKYMO PROGRAMOS, APg22 GRUPĖS, 110 KR.</t>
  </si>
  <si>
    <t>6.1. Skirta mokslo metams</t>
  </si>
  <si>
    <t>41*</t>
  </si>
  <si>
    <t>5. Baigiamasis modulis</t>
  </si>
  <si>
    <t>4.2. Įstaigos internetinio puslapio turinio ir socialinių tinklų paskyrų valdymas</t>
  </si>
  <si>
    <t>4.1. Personalo organizavimas</t>
  </si>
  <si>
    <t xml:space="preserve">4. Pasirenkamieji moduliai: </t>
  </si>
  <si>
    <t>3.3.4. Profesinė anglų kalba</t>
  </si>
  <si>
    <t>3.3. Įstaigos lankytojų priėmimas ir aptarnavimas</t>
  </si>
  <si>
    <t>3.2. Pagalba įstaigos vadovybei ir darbuotojams organizuojant kasdienę įstaigos veiklą</t>
  </si>
  <si>
    <t>3.1. Dokumentų valdymas įstaigoje</t>
  </si>
  <si>
    <t xml:space="preserve"> 3. Kvalifikaciją sudarančioms kompetencijoms įgyti skirti moduliai:</t>
  </si>
  <si>
    <t>2.3. Darbuotojų sauga ir sveikata</t>
  </si>
  <si>
    <t>2.2. Sąmoningas fizinio aktyvumo reguliavimas</t>
  </si>
  <si>
    <t>2.1. Saugus elgesys ekstremaliose situacijose</t>
  </si>
  <si>
    <t xml:space="preserve">2. Bendrieji moduliai: </t>
  </si>
  <si>
    <t xml:space="preserve">Programos trukmė:                10 mėn.             </t>
  </si>
  <si>
    <t xml:space="preserve">Bazinis išsilavinimas:        įgytas vidurinis išsilavinimas                      </t>
  </si>
  <si>
    <r>
      <t xml:space="preserve">Kodas ir suteikiama kvalifikacija:   </t>
    </r>
    <r>
      <rPr>
        <b/>
        <sz val="12"/>
        <color indexed="8"/>
        <rFont val="Times New Roman"/>
        <family val="1"/>
      </rPr>
      <t xml:space="preserve">  P43041501, biuro administratorius</t>
    </r>
  </si>
  <si>
    <t xml:space="preserve">2022 - 2023 m. m. </t>
  </si>
  <si>
    <t>BIURO ADMINISTRATORIAUS MODULINĖS PROFESINIO MOKYMO PROGRAMOS, BA22 GRUPĖS, 60 KR.</t>
  </si>
  <si>
    <t>BIURO ADMINISTRATORIAUS MODULINĖS PROFESINIO MOKYMO PROGRAMOS, BAt22 GRUPĖS, 50 KR.</t>
  </si>
  <si>
    <r>
      <t xml:space="preserve">Kodas ir suteikiama kvalifikacija:   </t>
    </r>
    <r>
      <rPr>
        <b/>
        <sz val="12"/>
        <color indexed="8"/>
        <rFont val="Times New Roman"/>
        <family val="1"/>
      </rPr>
      <t xml:space="preserve">  T43041502, biuro administratorius</t>
    </r>
  </si>
  <si>
    <t xml:space="preserve"> 1. Kvalifikaciją sudarančioms kompetencijoms įgyti skirti moduliai:</t>
  </si>
  <si>
    <t>1.2. Dokumentų valdymas įstaigoje</t>
  </si>
  <si>
    <t>1.3. Pagalba įstaigos vadovybei ir darbuotojams organizuojant kasdienę įstaigos veiklą</t>
  </si>
  <si>
    <t>1.4. Įstaigos lankytojų priėmimas ir aptarnavimas</t>
  </si>
  <si>
    <t>2. Baigiamasis modulis</t>
  </si>
  <si>
    <t>2.1. Įvadas į darbo rinką</t>
  </si>
  <si>
    <t>34*</t>
  </si>
  <si>
    <t>DAŽYTOJO-TINKUOTOJO PADĖJĖJO MODULINĖS PROFESINIO MOKYMO PROGRAMOS, DT22 GRUPĖS, 125 KR.</t>
  </si>
  <si>
    <r>
      <t xml:space="preserve">Kodas ir suteikiama kvalifikacija:   </t>
    </r>
    <r>
      <rPr>
        <b/>
        <sz val="12"/>
        <color indexed="8"/>
        <rFont val="Times New Roman"/>
        <family val="1"/>
      </rPr>
      <t xml:space="preserve">  P21073209, dažytojo padėjėjas, tinkuotojo padėjėjas</t>
    </r>
  </si>
  <si>
    <t xml:space="preserve">Bazinis išsilavinimas:        nereglamentuotas ir mokymasis socialinių įgūdžių ugdymo programoje                  </t>
  </si>
  <si>
    <t xml:space="preserve">Programos trukmė:               3 metai.             </t>
  </si>
  <si>
    <t>1. Socialinių įgūdžių ugdymo programa*:</t>
  </si>
  <si>
    <t>1.1. Bendrojo ugdymo dalykai / veiklos:</t>
  </si>
  <si>
    <t>1.1.1. Etika</t>
  </si>
  <si>
    <t>1.1.2. Bendravimas ir bendradarbiavimas su kitais žmonėmis mokymosi ir darbo aplinkoje**</t>
  </si>
  <si>
    <t>1.1.3. Bendravimas anglų kalba</t>
  </si>
  <si>
    <t>1.1.4. Sveikatos ir lytiškumo ugdymas</t>
  </si>
  <si>
    <t>1.1.5. Informacinės technologijos</t>
  </si>
  <si>
    <t>1.1.6. Aplinkos pažinimas</t>
  </si>
  <si>
    <t>1.1.7. Spalvų, interjero detalių derinimo veikla</t>
  </si>
  <si>
    <t>1.1.8. Fizinė sportinė veikla</t>
  </si>
  <si>
    <t>Iš viso:</t>
  </si>
  <si>
    <t>1.2. Mokinių specialiesiems ugdymosi poreikiams tenkinti skirama veikla:</t>
  </si>
  <si>
    <t>1.2.1. Technologinio ugdymo veikla**</t>
  </si>
  <si>
    <t>1.2.2. Savarankiškumo ugdymas</t>
  </si>
  <si>
    <t>1.2.3. Verslumo įgūdžių ugdymas</t>
  </si>
  <si>
    <t>2. Profesinio mokymo programa</t>
  </si>
  <si>
    <t>2.1. Įvadinis modulis</t>
  </si>
  <si>
    <t>2.1.1. Įvadas į profesiją</t>
  </si>
  <si>
    <t>2.2. Bendrieji moduliai</t>
  </si>
  <si>
    <t>2.2.1. Saugus elgesys ekstremaliose situacijose</t>
  </si>
  <si>
    <t>2.2.2. Sąmoningas fizinio aktyvumo reguliavimas</t>
  </si>
  <si>
    <t>2.2.3. Darbuotojų sauga ir sveikata</t>
  </si>
  <si>
    <t>2.3. Kvalifikaciją sudarančioms kompetencijoms įgyti skirti moduliai:</t>
  </si>
  <si>
    <t>2.3.1. Bendrosios veiklos statybos objekte vykdymas (dažytojo-tinkuotojo padėjėjo)</t>
  </si>
  <si>
    <t>2.3.2. Statinių paviršių paruošimas dažymo darbams</t>
  </si>
  <si>
    <t>2.3.3. Statinių paviršių dažymas ir apmušalų klijavimas</t>
  </si>
  <si>
    <t>2.3.4. Statinio vidaus patalpų ir išorės konstrukcijų tinkavimas</t>
  </si>
  <si>
    <t>2.4. Pasirenkamieji moduliai:</t>
  </si>
  <si>
    <t>2.4.1. Pastatų fasadų ir pamatų šiltinimas</t>
  </si>
  <si>
    <t>2.4.2. Paviršių apdaila plytelėmis</t>
  </si>
  <si>
    <t>2.5. Baigiamasis modulis</t>
  </si>
  <si>
    <t>2.5.1. Įvadas į darbo rinką***</t>
  </si>
  <si>
    <t>57*</t>
  </si>
  <si>
    <t xml:space="preserve"> Iš viso valandų socialinių įgūdžių ugdymo programoje:</t>
  </si>
  <si>
    <t>IŠ VISO:</t>
  </si>
  <si>
    <t>3. Neformalus švietimas</t>
  </si>
  <si>
    <t>*Socialinių įgūdžių programos pažintinė ir kultūrinė veikla yra integruojama į ugdymo turinį</t>
  </si>
  <si>
    <t>** Iš Technologinio ugdymo veiklos 9 kont. val. perkeltos į Komunikacinę veiklą</t>
  </si>
  <si>
    <t xml:space="preserve"> ***Praktikos kontrolei skirtos *57 kon. val. Tvarkaraštyje nežymimos</t>
  </si>
  <si>
    <t xml:space="preserve">Paslaugų skyriaus vedėjas                          </t>
  </si>
  <si>
    <t>IKIMOKYKLINIO UGDYMO PEDAGOGO PADĖJĖJO MODULINĖ PROFESINIO MOKYMO PROGRAMA, IU22-2, 45 KR.</t>
  </si>
  <si>
    <r>
      <t>2022 - 2023 m. m.     
MODULINĖ PROFESINIO MOKYMO PROGRAMA ,</t>
    </r>
    <r>
      <rPr>
        <b/>
        <sz val="12"/>
        <color indexed="10"/>
        <rFont val="Times New Roman"/>
        <family val="1"/>
        <charset val="186"/>
      </rPr>
      <t xml:space="preserve"> </t>
    </r>
    <r>
      <rPr>
        <b/>
        <sz val="12"/>
        <rFont val="Times New Roman"/>
        <family val="1"/>
        <charset val="186"/>
      </rPr>
      <t xml:space="preserve">          MTt19-1           gr. 20 kreditų </t>
    </r>
  </si>
  <si>
    <r>
      <t>Kodas ir suteikiama kvalifikacija:</t>
    </r>
    <r>
      <rPr>
        <b/>
        <sz val="12"/>
        <color indexed="8"/>
        <rFont val="Times New Roman"/>
        <family val="1"/>
        <charset val="186"/>
      </rPr>
      <t xml:space="preserve"> P43092201, ikimokyklinio ugdymo pedagogo padėjėjas</t>
    </r>
  </si>
  <si>
    <t xml:space="preserve">Specializacija -  </t>
  </si>
  <si>
    <t xml:space="preserve">Bazinis išsilavinimas:        įgytas vidurinis išsilavinimas                    </t>
  </si>
  <si>
    <t>Reikalavimai profesinei patirčiai  – nėra</t>
  </si>
  <si>
    <t xml:space="preserve">Programos trukmė: 2022 m. 09 mėn. — 2023 m. 05 mėn.        </t>
  </si>
  <si>
    <t xml:space="preserve"> 1. Įvadinis modulis</t>
  </si>
  <si>
    <t>1. Įvadas į profesiją</t>
  </si>
  <si>
    <t>3.1. Vaikų priežiūra ikimokyklinio ugdymo įstaigos patalpose ir lauke</t>
  </si>
  <si>
    <t>3.2. Pagalba ikimokyklinio ar priešmokyklinio ugdymo pedagogui vykdant ugdomąją veiklą</t>
  </si>
  <si>
    <t>4.1. Pagalba ikimokyklinio ar priešmokyklinio ugdymo pedagogui organizuojant vaikų renginius ir šventes</t>
  </si>
  <si>
    <t>4.2. Pagalba ikimokyklinio ar priešmokyklinio ugdymo pedagogui vykdant vaikų, turinčių mokymosi sunkumų, ugdomąją veiklą</t>
  </si>
  <si>
    <t xml:space="preserve">6. Neformalus švietimas </t>
  </si>
  <si>
    <t>IKIMOKYKLINIO UGDYMO PEDAGOGO PADĖJĖJO MODULINĖ PROFESINIO MOKYMO PROGRAMA, IUt22-2, 35 KR.</t>
  </si>
  <si>
    <r>
      <t>Kodas ir suteikiama kvalifikacija:</t>
    </r>
    <r>
      <rPr>
        <b/>
        <sz val="12"/>
        <color indexed="8"/>
        <rFont val="Times New Roman"/>
        <family val="1"/>
        <charset val="186"/>
      </rPr>
      <t xml:space="preserve"> T43092201, ikimokyklinio ugdymo pedagogo padėjėjas</t>
    </r>
  </si>
  <si>
    <t xml:space="preserve">Programos trukmė: 2022 m. 09 mėn. - 2023 m. 05 mėn.            </t>
  </si>
  <si>
    <t>1.1. Vaikų priežiūra ikimokyklinio ugdymo įstaigos patalpose ir lauke</t>
  </si>
  <si>
    <t>1.2. Pagalba ikimokyklinio ar priešmokyklinio ugdymo pedagogui vykdant ugdomąją veiklą</t>
  </si>
  <si>
    <t xml:space="preserve"> 2. Baigiamasis modulis</t>
  </si>
  <si>
    <t>KOMPIUTERINIO PROJEKTAVIMO OPERATORIAUS MODULINĖS PROFESINIO MOKYMO PROGRAMOS,  60 KR.</t>
  </si>
  <si>
    <r>
      <t xml:space="preserve">Kodas ir suteikiama kvalifikacija:   </t>
    </r>
    <r>
      <rPr>
        <b/>
        <sz val="12"/>
        <color indexed="8"/>
        <rFont val="Times New Roman"/>
        <family val="1"/>
      </rPr>
      <t xml:space="preserve">  M32061101,  kompiuterinio projektavimo operatorius</t>
    </r>
  </si>
  <si>
    <t xml:space="preserve">Bazinis išsilavinimas:        įgytas pagrindinis išsilavinimas                      </t>
  </si>
  <si>
    <t>3.1. Brėžinių skaitymas ir braižymas</t>
  </si>
  <si>
    <t xml:space="preserve">3.2. Nesudėtingų dvimačių objektų braižymas </t>
  </si>
  <si>
    <t>3.3. Nesudėtingų trimačių objektų braižymas</t>
  </si>
  <si>
    <t xml:space="preserve">3.4. Mechaninių įrenginių detalių braižymas </t>
  </si>
  <si>
    <t>3.5. Baldų ir interjero detalių braižymas</t>
  </si>
  <si>
    <t>3.6. Statybinių konstrukcijų braižymas</t>
  </si>
  <si>
    <t>4.1. Vizualizacijų kūrimas</t>
  </si>
  <si>
    <t>4.2. Erdvinis modeliavimas</t>
  </si>
  <si>
    <t xml:space="preserve">5. Baigiamasis modulis: </t>
  </si>
  <si>
    <t>Skirta mokslo metams</t>
  </si>
  <si>
    <t>KOMPIUTERINIO PROJEKTAVIMO OPERATORIAUS MODULINĖS PROFESINIO MOKYMO PROGRAMOS, KOg22 GRUPĖS, 90 KR.</t>
  </si>
  <si>
    <r>
      <t xml:space="preserve">Kodas ir suteikiama kvalifikacija:   </t>
    </r>
    <r>
      <rPr>
        <b/>
        <sz val="12"/>
        <rFont val="Times New Roman"/>
        <family val="1"/>
        <charset val="186"/>
      </rPr>
      <t xml:space="preserve">    M43061102,</t>
    </r>
    <r>
      <rPr>
        <sz val="12"/>
        <rFont val="Times New Roman"/>
        <family val="1"/>
        <charset val="186"/>
      </rPr>
      <t xml:space="preserve"> kompiuterinio projektavimo operatorius</t>
    </r>
  </si>
  <si>
    <t>3.1. Informacinės technologijos ir leidybos pagrindai</t>
  </si>
  <si>
    <t>3.2. Inžinerinė grafika</t>
  </si>
  <si>
    <t>3.3. Dvimatė kompiuterinė grafika</t>
  </si>
  <si>
    <t>3.3.1. Verslumas</t>
  </si>
  <si>
    <t>3.4. Projekcinė braižyba</t>
  </si>
  <si>
    <t>3.5. Trimatės grafikos technologija</t>
  </si>
  <si>
    <t>3.6. Grafinis dizainas</t>
  </si>
  <si>
    <t>3.7. Vizualizacijos metodai</t>
  </si>
  <si>
    <t>3.8. Mechaninių konstrukcijų braižymas</t>
  </si>
  <si>
    <t>3.9. Baldų ir interjero detalių braižymas</t>
  </si>
  <si>
    <t>3.9.1. Verslumas</t>
  </si>
  <si>
    <t>3.10. Statybinių konstrukcijų braižymas</t>
  </si>
  <si>
    <t>4.1. Rastrinių vaizdų apdorojimas</t>
  </si>
  <si>
    <t>4.3. Tinklapių kūrimo pagrindai</t>
  </si>
  <si>
    <t>4.4. Programavimo pagrindai</t>
  </si>
  <si>
    <t>KOMPIUTERINIO PROJEKTAVIMO OPERATORIAUS MODULINĖS PROFESINIO MOKYMO PROGRAMOS,  50 KR.</t>
  </si>
  <si>
    <r>
      <t xml:space="preserve">Kodas ir suteikiama kvalifikacija:   </t>
    </r>
    <r>
      <rPr>
        <b/>
        <sz val="12"/>
        <rFont val="Times New Roman"/>
        <family val="1"/>
      </rPr>
      <t xml:space="preserve">  T32061201,  kompiuterinio projektavimo operatorius</t>
    </r>
  </si>
  <si>
    <t>1.1. Brėžinių skaitymas ir braižymas</t>
  </si>
  <si>
    <t xml:space="preserve">1.2. Nesudėtingų dvimačių objektų braižymas </t>
  </si>
  <si>
    <t>1.3. Nesudėtingų trimačių objektų braižymas</t>
  </si>
  <si>
    <t xml:space="preserve">1.4. Mechaninių įrenginių detalių braižymas </t>
  </si>
  <si>
    <t>1.5. Baldų ir interjero detalių braižymas</t>
  </si>
  <si>
    <t>1.6. Statybinių konstrukcijų braižymas</t>
  </si>
  <si>
    <t>KIRPĖJO MODULINĖS PROFESINIO MOKYMO PROGRAMOS,  90 KR., KR22 GRUPĖS</t>
  </si>
  <si>
    <t>2022-2024 m.m.</t>
  </si>
  <si>
    <r>
      <t xml:space="preserve">Kodas ir suteikiama kvalifikacija:   </t>
    </r>
    <r>
      <rPr>
        <b/>
        <sz val="12"/>
        <rFont val="Times New Roman"/>
        <family val="1"/>
      </rPr>
      <t xml:space="preserve">    P43101202,  kirpėjas </t>
    </r>
  </si>
  <si>
    <t>Programos trukmė:              16 mėn.</t>
  </si>
  <si>
    <t>1.1. Įvadas į  profesiją</t>
  </si>
  <si>
    <t>2. Bendrieji moduliai</t>
  </si>
  <si>
    <t>2.2. Saugus elgesys ekstremaliose situacijopse (Civilinė sauga)</t>
  </si>
  <si>
    <t xml:space="preserve">2.3. Sąmoningas fizinio aktyvumo reguliavimas </t>
  </si>
  <si>
    <t>2.4. Darbuotojų sauga ir sveikata</t>
  </si>
  <si>
    <t>3.1. Plaukų kirpimas</t>
  </si>
  <si>
    <t>3.1.1. Verslumas</t>
  </si>
  <si>
    <t>3.2. Plaukų dažymas</t>
  </si>
  <si>
    <t>3.2.1. Profesinė anglų kalba</t>
  </si>
  <si>
    <t>3.3. Šukuosenų modeliavimas</t>
  </si>
  <si>
    <t>4. Pasirenkamieji moduliai</t>
  </si>
  <si>
    <t>4.1. Netradiciniai plaukų kirpimai ir dažymai</t>
  </si>
  <si>
    <t>4.2. Plaukų priauginimas</t>
  </si>
  <si>
    <t>4.3. Plaukų puoselėjimo procedūros</t>
  </si>
  <si>
    <t>KIRPĖJO MODULINĖS PROFESINIO MOKYMO PROGRAMOS, KRt22 GRUPĖS, 70 KR.</t>
  </si>
  <si>
    <t xml:space="preserve">2022 - 2024 m. m. </t>
  </si>
  <si>
    <r>
      <t xml:space="preserve">Kodas ir suteikiama kvalifikacija:   </t>
    </r>
    <r>
      <rPr>
        <b/>
        <sz val="12"/>
        <color indexed="8"/>
        <rFont val="Times New Roman"/>
        <family val="1"/>
      </rPr>
      <t xml:space="preserve">  T43101203, kirpėjas</t>
    </r>
  </si>
  <si>
    <t xml:space="preserve">Programos trukmė:                16 mėn.             </t>
  </si>
  <si>
    <t>1.1. Plaukų kirpimas</t>
  </si>
  <si>
    <t>1.1.1. Verslumas</t>
  </si>
  <si>
    <t>1.2. Plaukų dažymas</t>
  </si>
  <si>
    <t>1.2.1. Profesinė anglų kalba</t>
  </si>
  <si>
    <t>1.3. Šukuosenų modeliavimas</t>
  </si>
  <si>
    <t>68*</t>
  </si>
  <si>
    <t>KOSMETIKO MODULINĖS PROFESINIO MOKYMO PROGRAMOS, KS22 GRUPĖS,  110 KR.</t>
  </si>
  <si>
    <t>3.1. Veido odos priežiūra</t>
  </si>
  <si>
    <t>3.2. Kūno odos priežiūra</t>
  </si>
  <si>
    <t>3.3. Aparatinių neinvazinių veido ir kūno odos priežiūros procedūrų atlikimas</t>
  </si>
  <si>
    <t>3.4. Makiažo atlikimas</t>
  </si>
  <si>
    <t>3.4.1. Verslumas</t>
  </si>
  <si>
    <t>3.5. Rankų ir kojų priežiūra</t>
  </si>
  <si>
    <t>3.6. Depiliacija</t>
  </si>
  <si>
    <t>4.1. Nagų dailė</t>
  </si>
  <si>
    <t>4.2. Dirbtinių nagų priauginimas</t>
  </si>
  <si>
    <t>4.3. Kūno tapyba</t>
  </si>
  <si>
    <t>4.4. Blakstienų priauginimas</t>
  </si>
  <si>
    <t>4.3. Grožio paslaugų teikimo veiklos organizavimas</t>
  </si>
  <si>
    <t>KOSMETIKO MODULINĖS PROFESINIO MOKYMO PROGRAMOS, KSt22 GRUPĖS,  90 KR.</t>
  </si>
  <si>
    <r>
      <t xml:space="preserve">Kodas ir suteikiama kvalifikacija:   </t>
    </r>
    <r>
      <rPr>
        <b/>
        <sz val="12"/>
        <rFont val="Times New Roman"/>
        <family val="1"/>
      </rPr>
      <t xml:space="preserve">    T43101202,   kosmetikas </t>
    </r>
  </si>
  <si>
    <t>Programos trukmė:              19 mėn.</t>
  </si>
  <si>
    <t>1. Kvalifikaciją sudarančioms kompetencijoms įgyti skirti moduliai:</t>
  </si>
  <si>
    <t>1.1. Veido odos priežiūra</t>
  </si>
  <si>
    <t>1.2. Kūno odos priežiūra</t>
  </si>
  <si>
    <t>1.3. Aparatinių neinvazinių veido ir kūno odos priežiūros procedūrų atlikimas</t>
  </si>
  <si>
    <t>1.4. Makiažo atlikimas</t>
  </si>
  <si>
    <t>1.4.1. Verslumas</t>
  </si>
  <si>
    <t>1.5. Rankų ir kojų priežiūra</t>
  </si>
  <si>
    <t>1.6. Depiliacija</t>
  </si>
  <si>
    <t>PADAVĖJO IR BARMENO MODULINĖS PROFESINIO MOKYMO PROGRAMOS, 90 KR.</t>
  </si>
  <si>
    <t xml:space="preserve">2022 - 2025 m. m.     </t>
  </si>
  <si>
    <r>
      <t xml:space="preserve">Kodas ir suteikiama kvalifikacija:   </t>
    </r>
    <r>
      <rPr>
        <b/>
        <sz val="12"/>
        <rFont val="Times New Roman"/>
        <family val="1"/>
      </rPr>
      <t xml:space="preserve">  P42101302, padavėjas, barmenas </t>
    </r>
  </si>
  <si>
    <t xml:space="preserve">Programos trukmė:                2 metai 9 mėnesiai         </t>
  </si>
  <si>
    <t>2.2. Saugus elgesys ekstremaliose situacijose (Civilinė sauga)</t>
  </si>
  <si>
    <t>2.3. Fizinis  ugdymas  (Fizinio aktyvumo reguliavimas)</t>
  </si>
  <si>
    <t>3.1.  Pasiruošimas aptarnauti svečius*</t>
  </si>
  <si>
    <t>3.2. Svečių aptarnavimas</t>
  </si>
  <si>
    <t>3.3. Specialiųjų užsakymų vykdymas</t>
  </si>
  <si>
    <t>3.4.  Baro paruošimas, jo priežiūra ir svečių aptarnavimas</t>
  </si>
  <si>
    <t>3.5. Barmeno darbo organizavimas</t>
  </si>
  <si>
    <t>3.6. Gėrimų, kokteilių, nesudėtingų šaltųjų ir karštųjų užkandžių gaminimas bei patiekimas</t>
  </si>
  <si>
    <t>3.6.1. Profesinė užsienio kalba</t>
  </si>
  <si>
    <t>4. Pasirenkamoji programos dalis</t>
  </si>
  <si>
    <t>4.1. Maisto ruošimas</t>
  </si>
  <si>
    <t>4.2. Gėrimų parinkimas ir patiekimas</t>
  </si>
  <si>
    <t>4.3. Įvairių skonių kavos gaminimas ir patiekimas</t>
  </si>
  <si>
    <t>E. PARDAVĖJO-KONSULTANTO MODULINĖS PROFESINIO MOKYMO PROGRAMOS, PR22 GRUPĖS, 90 KR.</t>
  </si>
  <si>
    <r>
      <t xml:space="preserve">Kodas ir suteikiama kvalifikacija:   </t>
    </r>
    <r>
      <rPr>
        <b/>
        <sz val="12"/>
        <rFont val="Times New Roman"/>
        <family val="1"/>
      </rPr>
      <t xml:space="preserve">    P43041603,  e. pardavėjas-konsultantas </t>
    </r>
  </si>
  <si>
    <t>Programos trukmė:              15 mėn.</t>
  </si>
  <si>
    <t>3.1. E. verslo formos projektavimas ir kūrimas</t>
  </si>
  <si>
    <t>3.1.2. Profesinė anglų kalba</t>
  </si>
  <si>
    <t>3.2. Prekių pirkimas ir priėmimas, sandėliavimas</t>
  </si>
  <si>
    <t>3.3. Prekių ir paslaugų pardavimas elektroninėje aplinkoje</t>
  </si>
  <si>
    <t>3.3.1. Grynųjų pinigų apskaita kasos aparatu</t>
  </si>
  <si>
    <t>3.3.2. E. prekybos programinės įrangos administravimas</t>
  </si>
  <si>
    <t>3.4. Elektroninė komunikacija su vartotoju</t>
  </si>
  <si>
    <t>4.1. E. įmonės logotipo pozicionavimas reklamoje</t>
  </si>
  <si>
    <t>4.2. Aktyvių e. pardavimų technikos taikymas</t>
  </si>
  <si>
    <t>4.3. E. vartotojų lojalumo įmonei kūrimas</t>
  </si>
  <si>
    <t>E. PARDAVĖJO-KONSULTANTO MODULINĖS PROFESINIO MOKYMO PROGRAMOS, PRt22 GRUPĖS, 70 KR.</t>
  </si>
  <si>
    <t>1.1. E. verslo formos projektavimas ir kūrimas</t>
  </si>
  <si>
    <t>1.2. Prekių pirkimas ir priėmimas, sandėliavimas</t>
  </si>
  <si>
    <t>1.3. Prekių ir paslaugų pardavimas elektroninėje aplinkoje</t>
  </si>
  <si>
    <t>1.3.1. Grynųjų pinigų apskaita kasos aparatu</t>
  </si>
  <si>
    <t>1.3.2. E. prekybos programinės įrangos administravimas</t>
  </si>
  <si>
    <t>1.4. Elektroninė komunikacija su vartotoju</t>
  </si>
  <si>
    <t>SLAUGYTOJO PADĖJĖJO MODULINĖS PROFESINIO MOKYMO PROGRAMOS, SL22 GRUPĖS, 60 KR.</t>
  </si>
  <si>
    <t>2022 - 2023 m. m.</t>
  </si>
  <si>
    <r>
      <t>Kodas ir suteikiama kvalifikacija:</t>
    </r>
    <r>
      <rPr>
        <b/>
        <sz val="12"/>
        <color indexed="8"/>
        <rFont val="Times New Roman"/>
        <family val="1"/>
      </rPr>
      <t xml:space="preserve"> P43091301, slaugytojo padėjėjas</t>
    </r>
  </si>
  <si>
    <t xml:space="preserve">Programos trukmė:  10 mėn.      </t>
  </si>
  <si>
    <t>3.1. Higieninių paciento reikmių tenkinimas</t>
  </si>
  <si>
    <t>3.2. Rūpinimasis pacientais ir jų artimaisiais</t>
  </si>
  <si>
    <t>3.3. Pacientų išskyrų ir sekretų tvarkymas</t>
  </si>
  <si>
    <t>3.4. Techninių darbų atlikimas</t>
  </si>
  <si>
    <t>4.1. Pagalba slaugos specialistui stiprinant paciento sveikatą ilgalaikėje slaugoje</t>
  </si>
  <si>
    <t>4.2. Pagalba rūpinantis moterimi nėštumo, gimdymo bei pogimdyviniu laikotarpiu</t>
  </si>
  <si>
    <t>4.3. Pagalba slaugos specialistui paliatyvioje slaugoje</t>
  </si>
  <si>
    <t>5. Kvalifikaciją sudarančioms kompetencijoms įgyti skirti moduliai:</t>
  </si>
  <si>
    <t xml:space="preserve">4. Neformalus švietimas </t>
  </si>
  <si>
    <t>SLAUGYTOJO PADĖJĖJO MODULINĖS PROFESINIO MOKYMO PROGRAMOS, SLt22 GRUPĖS, 50 KR.</t>
  </si>
  <si>
    <r>
      <t>Kodas ir suteikiama kvalifikacija:</t>
    </r>
    <r>
      <rPr>
        <b/>
        <sz val="12"/>
        <color indexed="8"/>
        <rFont val="Times New Roman"/>
        <family val="1"/>
      </rPr>
      <t xml:space="preserve"> T43091302,  slaugytojo padėjėjas</t>
    </r>
  </si>
  <si>
    <t>Programos trukmė: 10 mėn.</t>
  </si>
  <si>
    <t>1.1. Higieninių paciento reikmių tenkinimas</t>
  </si>
  <si>
    <t>1.2. Rūpinimasis pacientais ir jų artimaisiais</t>
  </si>
  <si>
    <t>1.3. Pacientų išskyrų ir sekretų tvarkymas</t>
  </si>
  <si>
    <t>1.4. Techninių darbų atlikimas</t>
  </si>
  <si>
    <t>SIUVĖJO-OPERATORIAUS MODULINĖS PROFESINIO MOKYMO PROGRAMOS, SV22-2, 45 KR.</t>
  </si>
  <si>
    <t>2022 - 2023 m.</t>
  </si>
  <si>
    <r>
      <t>Kodas ir suteikiama kvalifikacija:</t>
    </r>
    <r>
      <rPr>
        <b/>
        <sz val="12"/>
        <color indexed="8"/>
        <rFont val="Times New Roman"/>
        <family val="1"/>
        <charset val="186"/>
      </rPr>
      <t xml:space="preserve"> </t>
    </r>
  </si>
  <si>
    <t xml:space="preserve">Bazinis išsilavinimas:        įgytas pradinis išsilavinimas                    </t>
  </si>
  <si>
    <t>Programos trukmė:     6 mėn.</t>
  </si>
  <si>
    <t>sav</t>
  </si>
  <si>
    <t>3.1. Pasiruošimas siuvimo procesams</t>
  </si>
  <si>
    <t>3.2. Siuvinio detalių siuvimas</t>
  </si>
  <si>
    <t>4.1. Drėgminis šiluminis apdorojimas</t>
  </si>
  <si>
    <t>4.2. Darbo drabužių detalių siuvimas</t>
  </si>
  <si>
    <t xml:space="preserve">5. Baigiamasis modulis </t>
  </si>
  <si>
    <t>SIUVĖJO-OPERATORIAUS MODULINĖS PROFESINIO MOKYMO PROGRAMOS, SVt22-2, 35 KR.</t>
  </si>
  <si>
    <t>1.1. Pasiruošimas siuvimo procesams</t>
  </si>
  <si>
    <t>1.2. Siuvinio detalių siuvimas</t>
  </si>
  <si>
    <t xml:space="preserve">2. Pasirenkamieji moduliai: </t>
  </si>
  <si>
    <t>2.1. Drėgminis šiluminis apdorojimas</t>
  </si>
  <si>
    <t>2.2. Darbo drabužių detalių siuvimas</t>
  </si>
  <si>
    <t>3. Baigiamasis modulis</t>
  </si>
  <si>
    <t>3.1. Įvadas į darbo rinką</t>
  </si>
  <si>
    <t>VIRĖJO MODULINĖS PROFESINIO MOKYMO PROGRAMOS, V22 GRUPĖS, 125 KR.</t>
  </si>
  <si>
    <r>
      <t xml:space="preserve">Kodas ir suteikiama kvalifikacija:   </t>
    </r>
    <r>
      <rPr>
        <b/>
        <sz val="12"/>
        <rFont val="Times New Roman"/>
        <family val="1"/>
      </rPr>
      <t xml:space="preserve">  P21101308, virėjas</t>
    </r>
  </si>
  <si>
    <t>1.1.4. Sveika mityba ir gyvenimo būdas</t>
  </si>
  <si>
    <t>1.1.7. Meninė kulinarija</t>
  </si>
  <si>
    <t>2.3.1. Maisto produktų ir žaliavų parinkimas, pirminis jų apdorojimas</t>
  </si>
  <si>
    <t>2.3.2. Nesudėtingos technologijos pusgaminių gaminimas</t>
  </si>
  <si>
    <t>2.3.3. Nesudėtingos technologijos patiekalų gaminimas</t>
  </si>
  <si>
    <t>2.4.1. Nesudėtingos technologijos tautinio paveldo patiekalų gaminimas</t>
  </si>
  <si>
    <t>2.4.2. Nesudėtingos technologijos BBQ ir grilio patiekalų gaminimas</t>
  </si>
  <si>
    <t>2.4.3. Picų gaminimas</t>
  </si>
  <si>
    <t>2.4.4. Blynų, lietinių, blynelių ir sklindžių gaminimas</t>
  </si>
  <si>
    <t>2.4.5. Nesudėtingos technologijos sušių gaminimas</t>
  </si>
  <si>
    <t>VIRĖJO MODULINĖS PROFESINIO MOKYMO PROGRAMOS, Vg22, 110 KR.</t>
  </si>
  <si>
    <r>
      <t>Kodas ir suteikiama kvalifikacija:</t>
    </r>
    <r>
      <rPr>
        <b/>
        <sz val="12"/>
        <rFont val="Times New Roman"/>
        <family val="1"/>
        <charset val="186"/>
      </rPr>
      <t xml:space="preserve">  P42101303</t>
    </r>
    <r>
      <rPr>
        <sz val="12"/>
        <rFont val="Times New Roman"/>
        <family val="1"/>
        <charset val="186"/>
      </rPr>
      <t>,  virėjas</t>
    </r>
  </si>
  <si>
    <t xml:space="preserve">Bazinis išsilavinimas: įgytas pagrindinis išsilavinimas ir mokymasis vidurinio ugdymo programoje                        </t>
  </si>
  <si>
    <t xml:space="preserve">Programos trukmė:                3 metai.           </t>
  </si>
  <si>
    <t>Kontaktinės valandos</t>
  </si>
  <si>
    <t>Praktika, darbo vietoje</t>
  </si>
  <si>
    <t>Konsultacijoms</t>
  </si>
  <si>
    <t>1.1 Įvadas į profesiją</t>
  </si>
  <si>
    <t>2.2. Saugus elgesys ekstremaliose situacijose</t>
  </si>
  <si>
    <t>2.3. Sąmoningas fizinio aktyvumo reguliavimas*</t>
  </si>
  <si>
    <t>3.1. Tvarkos virtuvėje palaikymas</t>
  </si>
  <si>
    <t>3.2. Pasiruošimas patiekalų gaminimui</t>
  </si>
  <si>
    <t>1 metai</t>
  </si>
  <si>
    <t>3.3. Darbas su dokumentais</t>
  </si>
  <si>
    <t>3.4. Sriubų, karštųjų patiekalų ir padažų gaminimas, jų apipavidalinimas ir kokybės vertinimas</t>
  </si>
  <si>
    <t>I pusm</t>
  </si>
  <si>
    <t>3.5. Saldžiųjų patiekalų gaminimas, jų apipavidalinimas ir kokybės vertinimas</t>
  </si>
  <si>
    <t xml:space="preserve">3.5.1. Verslumas </t>
  </si>
  <si>
    <t>3.6. Salotų, užkandžių, garnyrų ir šaltųjų patiekalų gaminimas, jų apipavidalinimas ir kokybės vertinimas</t>
  </si>
  <si>
    <t>3.7. Patiekalų pobūviams gaminimas ir patiekimas</t>
  </si>
  <si>
    <t>3.7.1. Profesinė užsienio kalba</t>
  </si>
  <si>
    <t>4.1 Miltinių konditerijos gaminių gaminimas</t>
  </si>
  <si>
    <t>4.2 Sveikos mitybos patiekalų gaminimas</t>
  </si>
  <si>
    <t>4.3 Lietuviškų tradicinių nacionalinių patiekalų gaminimas</t>
  </si>
  <si>
    <t>1.6. Įvadas į darbo rinką</t>
  </si>
  <si>
    <t>83**</t>
  </si>
  <si>
    <t>6. NEFORMALUS ŠVIETIMAS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</si>
</sst>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5" x14ac:knownFonts="1">
    <font>
      <sz val="10"/>
      <name val="Arial"/>
      <charset val="186"/>
    </font>
    <font>
      <sz val="10"/>
      <name val="Times New Roman"/>
      <family val="1"/>
      <charset val="186"/>
    </font>
    <font>
      <sz val="10"/>
      <name val="Arial"/>
      <family val="2"/>
    </font>
    <font>
      <sz val="12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2"/>
      <color indexed="10"/>
      <name val="Times New Roman"/>
      <family val="1"/>
      <charset val="186"/>
    </font>
    <font>
      <sz val="9"/>
      <name val="Times New Roman"/>
      <family val="1"/>
      <charset val="186"/>
    </font>
    <font>
      <b/>
      <sz val="9"/>
      <name val="Times New Roman"/>
      <family val="1"/>
      <charset val="186"/>
    </font>
    <font>
      <b/>
      <sz val="11"/>
      <name val="Times New Roman"/>
      <family val="1"/>
      <charset val="186"/>
    </font>
    <font>
      <sz val="11"/>
      <name val="Times New Roman"/>
      <family val="1"/>
      <charset val="186"/>
    </font>
    <font>
      <sz val="6"/>
      <name val="Times New Roman"/>
      <family val="1"/>
      <charset val="186"/>
    </font>
    <font>
      <sz val="8"/>
      <name val="Times New Roman"/>
      <family val="1"/>
      <charset val="186"/>
    </font>
    <font>
      <b/>
      <sz val="10"/>
      <name val="Times New Roman"/>
      <family val="1"/>
      <charset val="186"/>
    </font>
    <font>
      <sz val="12"/>
      <name val="Arial"/>
      <family val="2"/>
    </font>
    <font>
      <sz val="11"/>
      <name val="Times New Roman"/>
      <family val="1"/>
    </font>
    <font>
      <b/>
      <sz val="11"/>
      <name val="Times New Roman"/>
      <family val="1"/>
    </font>
    <font>
      <b/>
      <sz val="12"/>
      <name val="Times New Roman"/>
      <family val="1"/>
    </font>
    <font>
      <sz val="11"/>
      <color theme="1"/>
      <name val="Times New Roman"/>
      <family val="1"/>
      <charset val="186"/>
    </font>
    <font>
      <sz val="11"/>
      <color theme="1"/>
      <name val="Times New Roman"/>
      <family val="1"/>
    </font>
    <font>
      <sz val="10"/>
      <name val="Times New Roman"/>
      <family val="1"/>
    </font>
    <font>
      <sz val="12"/>
      <name val="Times New Roman"/>
      <family val="1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sz val="14"/>
      <name val="Times New Roman"/>
      <family val="1"/>
    </font>
    <font>
      <b/>
      <sz val="11"/>
      <color indexed="17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sz val="8"/>
      <name val="Times New Roman"/>
      <family val="1"/>
    </font>
    <font>
      <b/>
      <sz val="10"/>
      <name val="Times New Roman"/>
      <family val="1"/>
    </font>
    <font>
      <b/>
      <sz val="12"/>
      <color indexed="8"/>
      <name val="Times New Roman"/>
      <family val="1"/>
    </font>
    <font>
      <b/>
      <sz val="10"/>
      <color rgb="FFFF0000"/>
      <name val="Times New Roman"/>
      <family val="1"/>
    </font>
    <font>
      <sz val="10"/>
      <color rgb="FFFF0000"/>
      <name val="Times New Roman"/>
      <family val="1"/>
    </font>
    <font>
      <sz val="6"/>
      <name val="Times New Roman"/>
      <family val="1"/>
    </font>
    <font>
      <b/>
      <sz val="12"/>
      <color theme="1"/>
      <name val="Times New Roman"/>
      <family val="1"/>
    </font>
    <font>
      <b/>
      <sz val="11"/>
      <color rgb="FF00B050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b/>
      <sz val="11"/>
      <color rgb="FFFF0000"/>
      <name val="Times New Roman"/>
      <family val="1"/>
      <charset val="186"/>
    </font>
    <font>
      <b/>
      <sz val="12"/>
      <color theme="6" tint="-0.499984740745262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1"/>
      <color indexed="17"/>
      <name val="Times New Roman"/>
      <family val="1"/>
      <charset val="186"/>
    </font>
    <font>
      <sz val="14"/>
      <name val="Times New Roman"/>
      <family val="1"/>
      <charset val="186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  <charset val="186"/>
    </font>
    <font>
      <sz val="11"/>
      <color rgb="FF00B050"/>
      <name val="Times New Roman"/>
      <family val="1"/>
    </font>
    <font>
      <b/>
      <sz val="12"/>
      <color theme="6" tint="-0.499984740745262"/>
      <name val="Times New Roman"/>
      <family val="1"/>
      <charset val="186"/>
    </font>
    <font>
      <i/>
      <sz val="10"/>
      <color theme="1"/>
      <name val="Times New Roman"/>
      <family val="1"/>
    </font>
    <font>
      <sz val="11"/>
      <color rgb="FF00B050"/>
      <name val="Times New Roman"/>
      <family val="1"/>
      <charset val="186"/>
    </font>
    <font>
      <b/>
      <sz val="12"/>
      <color rgb="FF00B050"/>
      <name val="Times New Roman"/>
      <family val="1"/>
    </font>
    <font>
      <b/>
      <sz val="12"/>
      <color rgb="FFFF0000"/>
      <name val="Times New Roman"/>
      <family val="1"/>
    </font>
    <font>
      <b/>
      <sz val="12"/>
      <color indexed="17"/>
      <name val="Times New Roman"/>
      <family val="1"/>
      <charset val="186"/>
    </font>
    <font>
      <sz val="10"/>
      <color rgb="FFFF0000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7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717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3" fillId="0" borderId="0" xfId="0" applyFont="1" applyAlignment="1">
      <alignment wrapText="1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right"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0" xfId="0" applyFont="1"/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9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9" fillId="2" borderId="0" xfId="0" applyFont="1" applyFill="1" applyAlignment="1">
      <alignment wrapText="1"/>
    </xf>
    <xf numFmtId="0" fontId="10" fillId="0" borderId="0" xfId="0" applyFont="1" applyAlignment="1">
      <alignment vertical="center"/>
    </xf>
    <xf numFmtId="0" fontId="4" fillId="3" borderId="9" xfId="0" applyFont="1" applyFill="1" applyBorder="1" applyAlignment="1">
      <alignment horizontal="center" wrapText="1"/>
    </xf>
    <xf numFmtId="0" fontId="9" fillId="4" borderId="10" xfId="0" applyFont="1" applyFill="1" applyBorder="1" applyAlignment="1">
      <alignment horizontal="center" vertical="center" wrapText="1"/>
    </xf>
    <xf numFmtId="0" fontId="1" fillId="0" borderId="11" xfId="0" applyFont="1" applyBorder="1" applyAlignment="1">
      <alignment wrapText="1"/>
    </xf>
    <xf numFmtId="0" fontId="8" fillId="0" borderId="0" xfId="0" applyFont="1" applyAlignment="1">
      <alignment horizontal="center" vertical="center" wrapText="1"/>
    </xf>
    <xf numFmtId="0" fontId="9" fillId="4" borderId="12" xfId="0" applyFont="1" applyFill="1" applyBorder="1" applyAlignment="1">
      <alignment horizontal="center" vertical="center" wrapText="1"/>
    </xf>
    <xf numFmtId="0" fontId="9" fillId="4" borderId="13" xfId="0" applyFont="1" applyFill="1" applyBorder="1" applyAlignment="1">
      <alignment horizontal="center" vertical="center" wrapText="1"/>
    </xf>
    <xf numFmtId="1" fontId="9" fillId="4" borderId="10" xfId="0" applyNumberFormat="1" applyFont="1" applyFill="1" applyBorder="1" applyAlignment="1">
      <alignment horizontal="center" vertical="center" wrapText="1"/>
    </xf>
    <xf numFmtId="0" fontId="6" fillId="0" borderId="14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6" fillId="0" borderId="7" xfId="0" applyFont="1" applyBorder="1" applyAlignment="1">
      <alignment vertical="center"/>
    </xf>
    <xf numFmtId="0" fontId="6" fillId="0" borderId="14" xfId="0" applyFont="1" applyBorder="1" applyAlignment="1">
      <alignment vertical="center"/>
    </xf>
    <xf numFmtId="0" fontId="9" fillId="4" borderId="16" xfId="0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wrapText="1"/>
    </xf>
    <xf numFmtId="0" fontId="8" fillId="0" borderId="3" xfId="0" applyFont="1" applyBorder="1" applyAlignment="1">
      <alignment horizontal="center" wrapText="1"/>
    </xf>
    <xf numFmtId="0" fontId="4" fillId="3" borderId="11" xfId="0" applyFont="1" applyFill="1" applyBorder="1" applyAlignment="1">
      <alignment wrapText="1"/>
    </xf>
    <xf numFmtId="0" fontId="3" fillId="0" borderId="18" xfId="0" applyFont="1" applyBorder="1" applyAlignment="1">
      <alignment horizontal="center" wrapText="1"/>
    </xf>
    <xf numFmtId="0" fontId="9" fillId="0" borderId="0" xfId="0" applyFont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0" applyFont="1" applyAlignment="1">
      <alignment horizontal="left" vertical="top" wrapText="1"/>
    </xf>
    <xf numFmtId="0" fontId="4" fillId="0" borderId="3" xfId="0" applyFont="1" applyBorder="1" applyAlignment="1">
      <alignment horizontal="center" wrapText="1"/>
    </xf>
    <xf numFmtId="1" fontId="4" fillId="0" borderId="3" xfId="0" applyNumberFormat="1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9" fillId="4" borderId="16" xfId="0" applyFont="1" applyFill="1" applyBorder="1" applyAlignment="1">
      <alignment horizontal="center" wrapText="1"/>
    </xf>
    <xf numFmtId="0" fontId="8" fillId="4" borderId="16" xfId="0" applyFont="1" applyFill="1" applyBorder="1" applyAlignment="1">
      <alignment horizontal="center" wrapText="1"/>
    </xf>
    <xf numFmtId="0" fontId="8" fillId="4" borderId="16" xfId="0" applyFont="1" applyFill="1" applyBorder="1" applyAlignment="1">
      <alignment horizontal="center"/>
    </xf>
    <xf numFmtId="0" fontId="9" fillId="4" borderId="10" xfId="0" applyFont="1" applyFill="1" applyBorder="1" applyAlignment="1">
      <alignment horizontal="center" wrapText="1"/>
    </xf>
    <xf numFmtId="0" fontId="8" fillId="4" borderId="10" xfId="0" applyFont="1" applyFill="1" applyBorder="1" applyAlignment="1">
      <alignment horizontal="center" wrapText="1"/>
    </xf>
    <xf numFmtId="0" fontId="8" fillId="4" borderId="10" xfId="0" applyFont="1" applyFill="1" applyBorder="1" applyAlignment="1">
      <alignment horizontal="center"/>
    </xf>
    <xf numFmtId="1" fontId="9" fillId="4" borderId="16" xfId="0" applyNumberFormat="1" applyFont="1" applyFill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1" fillId="0" borderId="6" xfId="0" applyFont="1" applyBorder="1" applyAlignment="1">
      <alignment wrapText="1"/>
    </xf>
    <xf numFmtId="0" fontId="4" fillId="3" borderId="20" xfId="0" applyFont="1" applyFill="1" applyBorder="1" applyAlignment="1">
      <alignment horizontal="right" wrapText="1"/>
    </xf>
    <xf numFmtId="1" fontId="4" fillId="3" borderId="21" xfId="0" applyNumberFormat="1" applyFont="1" applyFill="1" applyBorder="1" applyAlignment="1">
      <alignment horizontal="center" vertical="center" wrapText="1"/>
    </xf>
    <xf numFmtId="1" fontId="8" fillId="3" borderId="21" xfId="0" applyNumberFormat="1" applyFont="1" applyFill="1" applyBorder="1" applyAlignment="1">
      <alignment horizontal="center" vertical="center" wrapText="1"/>
    </xf>
    <xf numFmtId="0" fontId="9" fillId="4" borderId="22" xfId="0" applyFont="1" applyFill="1" applyBorder="1" applyAlignment="1">
      <alignment horizontal="center" vertical="center" wrapText="1"/>
    </xf>
    <xf numFmtId="0" fontId="9" fillId="4" borderId="23" xfId="0" applyFont="1" applyFill="1" applyBorder="1" applyAlignment="1">
      <alignment horizontal="center" vertical="center" wrapText="1"/>
    </xf>
    <xf numFmtId="0" fontId="9" fillId="4" borderId="24" xfId="0" applyFont="1" applyFill="1" applyBorder="1" applyAlignment="1">
      <alignment horizontal="center" vertical="center" wrapText="1"/>
    </xf>
    <xf numFmtId="0" fontId="9" fillId="4" borderId="25" xfId="0" applyFont="1" applyFill="1" applyBorder="1" applyAlignment="1">
      <alignment horizontal="center" vertical="center" wrapText="1"/>
    </xf>
    <xf numFmtId="0" fontId="9" fillId="4" borderId="26" xfId="0" applyFont="1" applyFill="1" applyBorder="1" applyAlignment="1">
      <alignment horizontal="center" vertical="center" wrapText="1"/>
    </xf>
    <xf numFmtId="1" fontId="9" fillId="4" borderId="27" xfId="0" applyNumberFormat="1" applyFont="1" applyFill="1" applyBorder="1" applyAlignment="1">
      <alignment horizontal="center" vertical="center" wrapText="1"/>
    </xf>
    <xf numFmtId="1" fontId="9" fillId="4" borderId="28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wrapText="1"/>
    </xf>
    <xf numFmtId="0" fontId="13" fillId="0" borderId="0" xfId="0" applyFont="1" applyAlignment="1">
      <alignment wrapText="1"/>
    </xf>
    <xf numFmtId="0" fontId="8" fillId="0" borderId="3" xfId="0" applyFont="1" applyBorder="1" applyAlignment="1">
      <alignment vertical="top" wrapText="1"/>
    </xf>
    <xf numFmtId="0" fontId="8" fillId="0" borderId="4" xfId="0" applyFont="1" applyBorder="1" applyAlignment="1">
      <alignment vertical="top" wrapText="1"/>
    </xf>
    <xf numFmtId="0" fontId="9" fillId="4" borderId="12" xfId="0" applyFont="1" applyFill="1" applyBorder="1" applyAlignment="1">
      <alignment horizontal="center" vertical="center"/>
    </xf>
    <xf numFmtId="0" fontId="4" fillId="0" borderId="6" xfId="0" applyFont="1" applyBorder="1" applyAlignment="1">
      <alignment wrapText="1"/>
    </xf>
    <xf numFmtId="0" fontId="9" fillId="3" borderId="29" xfId="0" applyFont="1" applyFill="1" applyBorder="1" applyAlignment="1">
      <alignment horizontal="left" vertical="top" wrapText="1"/>
    </xf>
    <xf numFmtId="0" fontId="4" fillId="0" borderId="18" xfId="0" applyFont="1" applyBorder="1" applyAlignment="1">
      <alignment wrapText="1"/>
    </xf>
    <xf numFmtId="0" fontId="9" fillId="4" borderId="30" xfId="0" applyFont="1" applyFill="1" applyBorder="1" applyAlignment="1">
      <alignment horizontal="center" vertical="center" wrapText="1"/>
    </xf>
    <xf numFmtId="0" fontId="9" fillId="4" borderId="31" xfId="0" applyFont="1" applyFill="1" applyBorder="1" applyAlignment="1">
      <alignment horizontal="center" vertical="center" wrapText="1"/>
    </xf>
    <xf numFmtId="0" fontId="9" fillId="4" borderId="32" xfId="0" applyFont="1" applyFill="1" applyBorder="1" applyAlignment="1">
      <alignment horizontal="center" vertical="center" wrapText="1"/>
    </xf>
    <xf numFmtId="0" fontId="9" fillId="4" borderId="3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17" fillId="0" borderId="0" xfId="0" applyFont="1" applyAlignment="1">
      <alignment wrapText="1"/>
    </xf>
    <xf numFmtId="0" fontId="9" fillId="4" borderId="16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 wrapText="1"/>
    </xf>
    <xf numFmtId="0" fontId="9" fillId="4" borderId="34" xfId="0" applyFont="1" applyFill="1" applyBorder="1" applyAlignment="1">
      <alignment horizontal="center" vertical="center" wrapText="1"/>
    </xf>
    <xf numFmtId="0" fontId="8" fillId="4" borderId="12" xfId="0" applyFont="1" applyFill="1" applyBorder="1" applyAlignment="1">
      <alignment horizontal="center" vertical="center" wrapText="1"/>
    </xf>
    <xf numFmtId="0" fontId="8" fillId="4" borderId="12" xfId="0" applyFont="1" applyFill="1" applyBorder="1" applyAlignment="1">
      <alignment horizontal="center" vertical="center"/>
    </xf>
    <xf numFmtId="0" fontId="9" fillId="4" borderId="35" xfId="0" applyFont="1" applyFill="1" applyBorder="1" applyAlignment="1">
      <alignment horizontal="center" vertical="center" wrapText="1"/>
    </xf>
    <xf numFmtId="0" fontId="9" fillId="4" borderId="36" xfId="0" applyFont="1" applyFill="1" applyBorder="1" applyAlignment="1">
      <alignment horizontal="center" vertical="center" wrapText="1"/>
    </xf>
    <xf numFmtId="0" fontId="9" fillId="4" borderId="37" xfId="0" applyFont="1" applyFill="1" applyBorder="1" applyAlignment="1">
      <alignment horizontal="center" vertical="center" wrapText="1"/>
    </xf>
    <xf numFmtId="0" fontId="9" fillId="4" borderId="38" xfId="0" applyFont="1" applyFill="1" applyBorder="1" applyAlignment="1">
      <alignment horizontal="center" vertical="center" wrapText="1"/>
    </xf>
    <xf numFmtId="0" fontId="9" fillId="4" borderId="39" xfId="0" applyFont="1" applyFill="1" applyBorder="1" applyAlignment="1">
      <alignment horizontal="center" vertical="center" wrapText="1"/>
    </xf>
    <xf numFmtId="0" fontId="9" fillId="4" borderId="23" xfId="0" applyFont="1" applyFill="1" applyBorder="1" applyAlignment="1">
      <alignment horizontal="center" vertical="center"/>
    </xf>
    <xf numFmtId="0" fontId="8" fillId="4" borderId="23" xfId="0" applyFont="1" applyFill="1" applyBorder="1" applyAlignment="1">
      <alignment horizontal="center" vertical="center" wrapText="1"/>
    </xf>
    <xf numFmtId="0" fontId="8" fillId="4" borderId="23" xfId="0" applyFont="1" applyFill="1" applyBorder="1" applyAlignment="1">
      <alignment horizontal="center" vertical="center"/>
    </xf>
    <xf numFmtId="0" fontId="9" fillId="4" borderId="40" xfId="0" applyFont="1" applyFill="1" applyBorder="1" applyAlignment="1">
      <alignment horizontal="center" vertical="center" wrapText="1"/>
    </xf>
    <xf numFmtId="0" fontId="14" fillId="0" borderId="0" xfId="0" applyFont="1" applyAlignment="1">
      <alignment wrapText="1"/>
    </xf>
    <xf numFmtId="0" fontId="18" fillId="0" borderId="0" xfId="0" applyFont="1" applyAlignment="1">
      <alignment wrapText="1"/>
    </xf>
    <xf numFmtId="0" fontId="8" fillId="3" borderId="9" xfId="0" applyFont="1" applyFill="1" applyBorder="1" applyAlignment="1">
      <alignment horizontal="center" vertical="center" wrapText="1"/>
    </xf>
    <xf numFmtId="0" fontId="9" fillId="3" borderId="41" xfId="0" applyFont="1" applyFill="1" applyBorder="1" applyAlignment="1">
      <alignment horizontal="center" vertical="center" wrapText="1"/>
    </xf>
    <xf numFmtId="0" fontId="9" fillId="3" borderId="42" xfId="0" applyFont="1" applyFill="1" applyBorder="1" applyAlignment="1">
      <alignment horizontal="center" vertical="center" wrapText="1"/>
    </xf>
    <xf numFmtId="0" fontId="8" fillId="3" borderId="43" xfId="0" applyFont="1" applyFill="1" applyBorder="1" applyAlignment="1">
      <alignment horizontal="center" vertical="center" wrapText="1"/>
    </xf>
    <xf numFmtId="0" fontId="8" fillId="3" borderId="44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43" xfId="0" applyFont="1" applyFill="1" applyBorder="1" applyAlignment="1">
      <alignment horizontal="center" vertical="center" wrapText="1"/>
    </xf>
    <xf numFmtId="0" fontId="9" fillId="3" borderId="45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1" fontId="9" fillId="2" borderId="16" xfId="0" applyNumberFormat="1" applyFont="1" applyFill="1" applyBorder="1" applyAlignment="1">
      <alignment horizontal="center" vertical="center" wrapText="1"/>
    </xf>
    <xf numFmtId="1" fontId="9" fillId="2" borderId="10" xfId="0" applyNumberFormat="1" applyFont="1" applyFill="1" applyBorder="1" applyAlignment="1">
      <alignment horizontal="center" vertical="center" wrapText="1"/>
    </xf>
    <xf numFmtId="0" fontId="9" fillId="2" borderId="36" xfId="0" applyFont="1" applyFill="1" applyBorder="1" applyAlignment="1">
      <alignment horizontal="center" vertical="center" wrapText="1"/>
    </xf>
    <xf numFmtId="0" fontId="9" fillId="2" borderId="35" xfId="0" applyFont="1" applyFill="1" applyBorder="1" applyAlignment="1">
      <alignment horizontal="center" vertical="center" wrapText="1"/>
    </xf>
    <xf numFmtId="0" fontId="9" fillId="2" borderId="46" xfId="0" applyFont="1" applyFill="1" applyBorder="1" applyAlignment="1">
      <alignment horizontal="center" wrapText="1"/>
    </xf>
    <xf numFmtId="0" fontId="9" fillId="2" borderId="47" xfId="0" applyFont="1" applyFill="1" applyBorder="1" applyAlignment="1">
      <alignment horizontal="center" wrapText="1"/>
    </xf>
    <xf numFmtId="0" fontId="9" fillId="2" borderId="32" xfId="0" applyFont="1" applyFill="1" applyBorder="1" applyAlignment="1">
      <alignment horizontal="center" vertical="center" wrapText="1"/>
    </xf>
    <xf numFmtId="0" fontId="8" fillId="5" borderId="23" xfId="0" applyFont="1" applyFill="1" applyBorder="1" applyAlignment="1">
      <alignment horizontal="center" vertical="center" wrapText="1"/>
    </xf>
    <xf numFmtId="0" fontId="8" fillId="5" borderId="48" xfId="0" applyFont="1" applyFill="1" applyBorder="1" applyAlignment="1">
      <alignment horizontal="center" vertical="center" wrapText="1"/>
    </xf>
    <xf numFmtId="0" fontId="8" fillId="5" borderId="12" xfId="0" applyFont="1" applyFill="1" applyBorder="1" applyAlignment="1">
      <alignment horizontal="center" vertical="center" wrapText="1"/>
    </xf>
    <xf numFmtId="0" fontId="8" fillId="5" borderId="16" xfId="0" applyFont="1" applyFill="1" applyBorder="1" applyAlignment="1">
      <alignment horizontal="center" wrapText="1"/>
    </xf>
    <xf numFmtId="0" fontId="8" fillId="5" borderId="10" xfId="0" applyFont="1" applyFill="1" applyBorder="1" applyAlignment="1">
      <alignment horizontal="center" wrapText="1"/>
    </xf>
    <xf numFmtId="0" fontId="9" fillId="2" borderId="23" xfId="0" applyFont="1" applyFill="1" applyBorder="1" applyAlignment="1">
      <alignment horizontal="center" vertical="center" wrapText="1"/>
    </xf>
    <xf numFmtId="1" fontId="9" fillId="4" borderId="23" xfId="0" applyNumberFormat="1" applyFont="1" applyFill="1" applyBorder="1" applyAlignment="1">
      <alignment horizontal="center" vertical="center" wrapText="1"/>
    </xf>
    <xf numFmtId="0" fontId="8" fillId="4" borderId="36" xfId="0" applyFont="1" applyFill="1" applyBorder="1" applyAlignment="1">
      <alignment horizontal="center" vertical="center" wrapText="1"/>
    </xf>
    <xf numFmtId="0" fontId="8" fillId="4" borderId="37" xfId="0" applyFont="1" applyFill="1" applyBorder="1" applyAlignment="1">
      <alignment horizontal="center" vertical="center" wrapText="1"/>
    </xf>
    <xf numFmtId="0" fontId="8" fillId="4" borderId="38" xfId="0" applyFont="1" applyFill="1" applyBorder="1" applyAlignment="1">
      <alignment horizontal="center" vertical="center" wrapText="1"/>
    </xf>
    <xf numFmtId="0" fontId="8" fillId="4" borderId="49" xfId="0" applyFont="1" applyFill="1" applyBorder="1" applyAlignment="1">
      <alignment horizontal="center" vertical="center" wrapText="1"/>
    </xf>
    <xf numFmtId="0" fontId="9" fillId="2" borderId="38" xfId="0" applyFont="1" applyFill="1" applyBorder="1" applyAlignment="1">
      <alignment horizontal="center" vertical="center" wrapText="1"/>
    </xf>
    <xf numFmtId="0" fontId="9" fillId="2" borderId="49" xfId="0" applyFont="1" applyFill="1" applyBorder="1" applyAlignment="1">
      <alignment horizontal="center" vertical="center" wrapText="1"/>
    </xf>
    <xf numFmtId="0" fontId="8" fillId="0" borderId="16" xfId="0" applyFont="1" applyBorder="1" applyAlignment="1">
      <alignment horizontal="center" wrapText="1"/>
    </xf>
    <xf numFmtId="0" fontId="8" fillId="0" borderId="16" xfId="0" applyFont="1" applyBorder="1" applyAlignment="1">
      <alignment horizontal="center"/>
    </xf>
    <xf numFmtId="0" fontId="8" fillId="0" borderId="50" xfId="0" applyFont="1" applyBorder="1" applyAlignment="1">
      <alignment horizontal="center" wrapText="1"/>
    </xf>
    <xf numFmtId="0" fontId="8" fillId="0" borderId="33" xfId="0" applyFont="1" applyBorder="1" applyAlignment="1">
      <alignment horizontal="center" wrapText="1"/>
    </xf>
    <xf numFmtId="0" fontId="8" fillId="0" borderId="10" xfId="0" applyFont="1" applyBorder="1" applyAlignment="1">
      <alignment horizontal="center" wrapText="1"/>
    </xf>
    <xf numFmtId="0" fontId="8" fillId="0" borderId="10" xfId="0" applyFont="1" applyBorder="1" applyAlignment="1">
      <alignment horizontal="center"/>
    </xf>
    <xf numFmtId="0" fontId="9" fillId="0" borderId="32" xfId="0" applyFont="1" applyBorder="1" applyAlignment="1">
      <alignment horizontal="center" wrapText="1"/>
    </xf>
    <xf numFmtId="0" fontId="8" fillId="0" borderId="51" xfId="0" applyFont="1" applyBorder="1" applyAlignment="1">
      <alignment horizontal="center" wrapText="1"/>
    </xf>
    <xf numFmtId="0" fontId="8" fillId="0" borderId="15" xfId="0" applyFont="1" applyBorder="1" applyAlignment="1">
      <alignment horizontal="center" wrapText="1"/>
    </xf>
    <xf numFmtId="0" fontId="9" fillId="0" borderId="50" xfId="0" applyFont="1" applyBorder="1" applyAlignment="1">
      <alignment horizontal="center" wrapText="1"/>
    </xf>
    <xf numFmtId="0" fontId="8" fillId="0" borderId="32" xfId="0" applyFont="1" applyBorder="1" applyAlignment="1">
      <alignment horizontal="center" wrapText="1"/>
    </xf>
    <xf numFmtId="0" fontId="14" fillId="0" borderId="52" xfId="0" applyFont="1" applyBorder="1" applyAlignment="1">
      <alignment horizontal="center" wrapText="1"/>
    </xf>
    <xf numFmtId="0" fontId="14" fillId="0" borderId="53" xfId="0" applyFont="1" applyBorder="1" applyAlignment="1">
      <alignment horizontal="center" wrapText="1"/>
    </xf>
    <xf numFmtId="0" fontId="14" fillId="0" borderId="33" xfId="0" applyFont="1" applyBorder="1" applyAlignment="1">
      <alignment horizontal="center" wrapText="1"/>
    </xf>
    <xf numFmtId="0" fontId="14" fillId="0" borderId="54" xfId="0" applyFont="1" applyBorder="1" applyAlignment="1">
      <alignment horizontal="center" wrapText="1"/>
    </xf>
    <xf numFmtId="0" fontId="14" fillId="0" borderId="46" xfId="0" applyFont="1" applyBorder="1" applyAlignment="1">
      <alignment horizontal="center" wrapText="1"/>
    </xf>
    <xf numFmtId="0" fontId="14" fillId="0" borderId="47" xfId="0" applyFont="1" applyBorder="1" applyAlignment="1">
      <alignment horizontal="center" wrapText="1"/>
    </xf>
    <xf numFmtId="0" fontId="14" fillId="0" borderId="55" xfId="0" applyFont="1" applyBorder="1" applyAlignment="1">
      <alignment horizontal="center" wrapText="1"/>
    </xf>
    <xf numFmtId="0" fontId="14" fillId="0" borderId="56" xfId="0" applyFont="1" applyBorder="1" applyAlignment="1">
      <alignment horizontal="center" wrapText="1"/>
    </xf>
    <xf numFmtId="0" fontId="14" fillId="0" borderId="50" xfId="0" applyFont="1" applyBorder="1" applyAlignment="1">
      <alignment horizontal="center" wrapText="1"/>
    </xf>
    <xf numFmtId="0" fontId="14" fillId="0" borderId="32" xfId="0" applyFont="1" applyBorder="1" applyAlignment="1">
      <alignment horizontal="center" wrapText="1"/>
    </xf>
    <xf numFmtId="0" fontId="14" fillId="2" borderId="54" xfId="0" applyFont="1" applyFill="1" applyBorder="1" applyAlignment="1">
      <alignment horizontal="center" wrapText="1"/>
    </xf>
    <xf numFmtId="0" fontId="14" fillId="2" borderId="33" xfId="0" applyFont="1" applyFill="1" applyBorder="1" applyAlignment="1">
      <alignment horizontal="center" wrapText="1"/>
    </xf>
    <xf numFmtId="0" fontId="14" fillId="2" borderId="15" xfId="0" applyFont="1" applyFill="1" applyBorder="1" applyAlignment="1">
      <alignment horizontal="center" wrapText="1"/>
    </xf>
    <xf numFmtId="0" fontId="14" fillId="2" borderId="51" xfId="0" applyFont="1" applyFill="1" applyBorder="1" applyAlignment="1">
      <alignment horizontal="center" wrapText="1"/>
    </xf>
    <xf numFmtId="0" fontId="14" fillId="2" borderId="32" xfId="0" applyFont="1" applyFill="1" applyBorder="1" applyAlignment="1">
      <alignment horizontal="center" wrapText="1"/>
    </xf>
    <xf numFmtId="0" fontId="9" fillId="0" borderId="10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9" fillId="6" borderId="16" xfId="0" applyFont="1" applyFill="1" applyBorder="1" applyAlignment="1">
      <alignment horizontal="center" wrapText="1"/>
    </xf>
    <xf numFmtId="0" fontId="9" fillId="6" borderId="16" xfId="0" applyFont="1" applyFill="1" applyBorder="1" applyAlignment="1">
      <alignment horizontal="center" vertical="center" wrapText="1"/>
    </xf>
    <xf numFmtId="1" fontId="9" fillId="6" borderId="16" xfId="0" applyNumberFormat="1" applyFont="1" applyFill="1" applyBorder="1" applyAlignment="1">
      <alignment horizontal="center" vertical="center" wrapText="1"/>
    </xf>
    <xf numFmtId="0" fontId="9" fillId="6" borderId="46" xfId="0" applyFont="1" applyFill="1" applyBorder="1" applyAlignment="1">
      <alignment horizontal="center" wrapText="1"/>
    </xf>
    <xf numFmtId="0" fontId="9" fillId="6" borderId="47" xfId="0" applyFont="1" applyFill="1" applyBorder="1" applyAlignment="1">
      <alignment horizontal="center" wrapText="1"/>
    </xf>
    <xf numFmtId="0" fontId="9" fillId="6" borderId="55" xfId="0" applyFont="1" applyFill="1" applyBorder="1" applyAlignment="1">
      <alignment horizontal="center" wrapText="1"/>
    </xf>
    <xf numFmtId="0" fontId="9" fillId="6" borderId="56" xfId="0" applyFont="1" applyFill="1" applyBorder="1" applyAlignment="1">
      <alignment horizontal="center" wrapText="1"/>
    </xf>
    <xf numFmtId="0" fontId="8" fillId="6" borderId="16" xfId="0" applyFont="1" applyFill="1" applyBorder="1" applyAlignment="1">
      <alignment horizontal="center" wrapText="1"/>
    </xf>
    <xf numFmtId="0" fontId="14" fillId="6" borderId="46" xfId="0" applyFont="1" applyFill="1" applyBorder="1" applyAlignment="1">
      <alignment horizontal="center" wrapText="1"/>
    </xf>
    <xf numFmtId="0" fontId="14" fillId="6" borderId="47" xfId="0" applyFont="1" applyFill="1" applyBorder="1" applyAlignment="1">
      <alignment horizontal="center" wrapText="1"/>
    </xf>
    <xf numFmtId="0" fontId="14" fillId="6" borderId="55" xfId="0" applyFont="1" applyFill="1" applyBorder="1" applyAlignment="1">
      <alignment horizontal="center" wrapText="1"/>
    </xf>
    <xf numFmtId="0" fontId="14" fillId="6" borderId="56" xfId="0" applyFont="1" applyFill="1" applyBorder="1" applyAlignment="1">
      <alignment horizontal="center" wrapText="1"/>
    </xf>
    <xf numFmtId="0" fontId="8" fillId="6" borderId="16" xfId="0" applyFont="1" applyFill="1" applyBorder="1" applyAlignment="1">
      <alignment horizontal="center"/>
    </xf>
    <xf numFmtId="0" fontId="14" fillId="6" borderId="57" xfId="0" applyFont="1" applyFill="1" applyBorder="1" applyAlignment="1">
      <alignment horizontal="center" wrapText="1"/>
    </xf>
    <xf numFmtId="0" fontId="9" fillId="6" borderId="10" xfId="0" applyFont="1" applyFill="1" applyBorder="1" applyAlignment="1">
      <alignment horizontal="center" wrapText="1"/>
    </xf>
    <xf numFmtId="0" fontId="9" fillId="6" borderId="10" xfId="0" applyFont="1" applyFill="1" applyBorder="1" applyAlignment="1">
      <alignment horizontal="center" vertical="center" wrapText="1"/>
    </xf>
    <xf numFmtId="1" fontId="9" fillId="6" borderId="10" xfId="0" applyNumberFormat="1" applyFont="1" applyFill="1" applyBorder="1" applyAlignment="1">
      <alignment horizontal="center" vertical="center" wrapText="1"/>
    </xf>
    <xf numFmtId="0" fontId="9" fillId="6" borderId="50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14" fillId="6" borderId="33" xfId="0" applyFont="1" applyFill="1" applyBorder="1" applyAlignment="1">
      <alignment horizontal="center" wrapText="1"/>
    </xf>
    <xf numFmtId="0" fontId="14" fillId="6" borderId="54" xfId="0" applyFont="1" applyFill="1" applyBorder="1" applyAlignment="1">
      <alignment horizontal="center" wrapText="1"/>
    </xf>
    <xf numFmtId="0" fontId="8" fillId="6" borderId="10" xfId="0" applyFont="1" applyFill="1" applyBorder="1" applyAlignment="1">
      <alignment horizontal="center" wrapText="1"/>
    </xf>
    <xf numFmtId="0" fontId="14" fillId="6" borderId="50" xfId="0" applyFont="1" applyFill="1" applyBorder="1" applyAlignment="1">
      <alignment horizontal="center" wrapText="1"/>
    </xf>
    <xf numFmtId="0" fontId="14" fillId="6" borderId="32" xfId="0" applyFont="1" applyFill="1" applyBorder="1" applyAlignment="1">
      <alignment horizontal="center" wrapText="1"/>
    </xf>
    <xf numFmtId="0" fontId="8" fillId="6" borderId="10" xfId="0" applyFont="1" applyFill="1" applyBorder="1" applyAlignment="1">
      <alignment horizontal="center"/>
    </xf>
    <xf numFmtId="0" fontId="15" fillId="5" borderId="23" xfId="0" applyFont="1" applyFill="1" applyBorder="1" applyAlignment="1">
      <alignment horizontal="center" vertical="center" wrapText="1"/>
    </xf>
    <xf numFmtId="0" fontId="15" fillId="5" borderId="16" xfId="0" applyFont="1" applyFill="1" applyBorder="1" applyAlignment="1">
      <alignment horizontal="center" vertical="center" wrapText="1"/>
    </xf>
    <xf numFmtId="0" fontId="15" fillId="5" borderId="12" xfId="0" applyFont="1" applyFill="1" applyBorder="1" applyAlignment="1">
      <alignment horizontal="center" vertical="center" wrapText="1"/>
    </xf>
    <xf numFmtId="0" fontId="15" fillId="6" borderId="16" xfId="0" applyFont="1" applyFill="1" applyBorder="1" applyAlignment="1">
      <alignment horizontal="center" vertical="center" wrapText="1"/>
    </xf>
    <xf numFmtId="0" fontId="15" fillId="5" borderId="10" xfId="0" applyFont="1" applyFill="1" applyBorder="1" applyAlignment="1">
      <alignment horizontal="center" vertical="center" wrapText="1"/>
    </xf>
    <xf numFmtId="0" fontId="15" fillId="6" borderId="10" xfId="0" applyFont="1" applyFill="1" applyBorder="1" applyAlignment="1">
      <alignment horizontal="center" vertical="center" wrapText="1"/>
    </xf>
    <xf numFmtId="0" fontId="16" fillId="3" borderId="9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wrapText="1"/>
    </xf>
    <xf numFmtId="0" fontId="9" fillId="2" borderId="30" xfId="0" applyFont="1" applyFill="1" applyBorder="1" applyAlignment="1">
      <alignment horizontal="center" vertical="center" wrapText="1"/>
    </xf>
    <xf numFmtId="1" fontId="9" fillId="4" borderId="48" xfId="0" applyNumberFormat="1" applyFont="1" applyFill="1" applyBorder="1" applyAlignment="1">
      <alignment horizontal="center" vertical="center" wrapText="1"/>
    </xf>
    <xf numFmtId="0" fontId="9" fillId="2" borderId="50" xfId="0" applyFont="1" applyFill="1" applyBorder="1" applyAlignment="1">
      <alignment horizontal="center" vertical="center" wrapText="1"/>
    </xf>
    <xf numFmtId="0" fontId="9" fillId="4" borderId="54" xfId="0" applyFont="1" applyFill="1" applyBorder="1" applyAlignment="1">
      <alignment horizontal="center" vertical="center" wrapText="1"/>
    </xf>
    <xf numFmtId="0" fontId="9" fillId="4" borderId="50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 vertical="center" wrapText="1"/>
    </xf>
    <xf numFmtId="0" fontId="8" fillId="5" borderId="10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right" wrapText="1"/>
    </xf>
    <xf numFmtId="0" fontId="9" fillId="4" borderId="33" xfId="0" applyFont="1" applyFill="1" applyBorder="1" applyAlignment="1">
      <alignment horizontal="center" vertical="center"/>
    </xf>
    <xf numFmtId="0" fontId="9" fillId="0" borderId="33" xfId="0" applyFont="1" applyBorder="1" applyAlignment="1">
      <alignment horizontal="center" vertical="center" wrapText="1"/>
    </xf>
    <xf numFmtId="1" fontId="9" fillId="4" borderId="33" xfId="0" applyNumberFormat="1" applyFont="1" applyFill="1" applyBorder="1" applyAlignment="1">
      <alignment horizontal="center" vertical="center" wrapText="1"/>
    </xf>
    <xf numFmtId="0" fontId="8" fillId="4" borderId="33" xfId="0" applyFont="1" applyFill="1" applyBorder="1" applyAlignment="1">
      <alignment horizontal="center" vertical="center" wrapText="1"/>
    </xf>
    <xf numFmtId="0" fontId="8" fillId="4" borderId="33" xfId="0" applyFont="1" applyFill="1" applyBorder="1" applyAlignment="1">
      <alignment horizontal="center" vertical="center"/>
    </xf>
    <xf numFmtId="0" fontId="8" fillId="0" borderId="33" xfId="0" applyFont="1" applyBorder="1" applyAlignment="1">
      <alignment horizontal="center" vertical="center" wrapText="1"/>
    </xf>
    <xf numFmtId="0" fontId="8" fillId="0" borderId="33" xfId="0" applyFont="1" applyBorder="1" applyAlignment="1">
      <alignment horizontal="center" vertical="center"/>
    </xf>
    <xf numFmtId="0" fontId="9" fillId="2" borderId="33" xfId="0" applyFont="1" applyFill="1" applyBorder="1" applyAlignment="1">
      <alignment horizontal="center" vertical="center" wrapText="1"/>
    </xf>
    <xf numFmtId="0" fontId="8" fillId="5" borderId="33" xfId="0" applyFont="1" applyFill="1" applyBorder="1" applyAlignment="1">
      <alignment horizontal="center" vertical="center" wrapText="1"/>
    </xf>
    <xf numFmtId="0" fontId="9" fillId="5" borderId="33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 wrapText="1"/>
    </xf>
    <xf numFmtId="1" fontId="9" fillId="2" borderId="55" xfId="0" applyNumberFormat="1" applyFont="1" applyFill="1" applyBorder="1" applyAlignment="1">
      <alignment horizontal="center" wrapText="1"/>
    </xf>
    <xf numFmtId="1" fontId="14" fillId="2" borderId="30" xfId="0" applyNumberFormat="1" applyFont="1" applyFill="1" applyBorder="1" applyAlignment="1">
      <alignment horizontal="center" wrapText="1"/>
    </xf>
    <xf numFmtId="1" fontId="14" fillId="2" borderId="33" xfId="0" applyNumberFormat="1" applyFont="1" applyFill="1" applyBorder="1" applyAlignment="1">
      <alignment horizontal="center" wrapText="1"/>
    </xf>
    <xf numFmtId="1" fontId="14" fillId="0" borderId="52" xfId="0" applyNumberFormat="1" applyFont="1" applyBorder="1" applyAlignment="1">
      <alignment horizontal="center" wrapText="1"/>
    </xf>
    <xf numFmtId="1" fontId="14" fillId="0" borderId="53" xfId="0" applyNumberFormat="1" applyFont="1" applyBorder="1" applyAlignment="1">
      <alignment horizontal="center" wrapText="1"/>
    </xf>
    <xf numFmtId="0" fontId="7" fillId="0" borderId="20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16" fillId="0" borderId="0" xfId="0" applyFont="1" applyAlignment="1">
      <alignment horizontal="center" wrapText="1"/>
    </xf>
    <xf numFmtId="0" fontId="16" fillId="0" borderId="0" xfId="0" applyFont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left" vertical="center" wrapText="1" indent="2"/>
    </xf>
    <xf numFmtId="0" fontId="9" fillId="4" borderId="30" xfId="0" applyFont="1" applyFill="1" applyBorder="1" applyAlignment="1">
      <alignment horizontal="left" vertical="center" wrapText="1" indent="2"/>
    </xf>
    <xf numFmtId="0" fontId="9" fillId="4" borderId="25" xfId="0" applyFont="1" applyFill="1" applyBorder="1" applyAlignment="1">
      <alignment horizontal="left" vertical="center" wrapText="1" indent="2"/>
    </xf>
    <xf numFmtId="0" fontId="9" fillId="0" borderId="16" xfId="0" applyFont="1" applyBorder="1" applyAlignment="1">
      <alignment horizontal="left" vertical="center" wrapText="1" indent="2"/>
    </xf>
    <xf numFmtId="0" fontId="9" fillId="0" borderId="10" xfId="0" applyFont="1" applyBorder="1" applyAlignment="1">
      <alignment horizontal="left" vertical="center" wrapText="1" indent="2"/>
    </xf>
    <xf numFmtId="0" fontId="9" fillId="0" borderId="33" xfId="0" applyFont="1" applyBorder="1" applyAlignment="1">
      <alignment horizontal="left" vertical="center" wrapText="1" indent="2"/>
    </xf>
    <xf numFmtId="0" fontId="9" fillId="6" borderId="16" xfId="0" applyFont="1" applyFill="1" applyBorder="1" applyAlignment="1">
      <alignment horizontal="left" vertical="center" wrapText="1" indent="4"/>
    </xf>
    <xf numFmtId="0" fontId="9" fillId="6" borderId="10" xfId="0" applyFont="1" applyFill="1" applyBorder="1" applyAlignment="1">
      <alignment horizontal="left" vertical="center" wrapText="1" indent="4"/>
    </xf>
    <xf numFmtId="0" fontId="19" fillId="0" borderId="0" xfId="0" applyFont="1" applyAlignment="1">
      <alignment wrapText="1"/>
    </xf>
    <xf numFmtId="0" fontId="19" fillId="0" borderId="0" xfId="0" applyFont="1" applyAlignment="1">
      <alignment horizontal="center" wrapText="1"/>
    </xf>
    <xf numFmtId="0" fontId="19" fillId="0" borderId="0" xfId="0" applyFont="1" applyAlignment="1">
      <alignment horizontal="right" wrapText="1"/>
    </xf>
    <xf numFmtId="0" fontId="15" fillId="0" borderId="0" xfId="0" applyFont="1" applyAlignment="1">
      <alignment horizontal="center" vertical="top" wrapText="1"/>
    </xf>
    <xf numFmtId="0" fontId="14" fillId="0" borderId="0" xfId="0" applyFont="1" applyAlignment="1">
      <alignment horizontal="left" vertical="top" wrapText="1"/>
    </xf>
    <xf numFmtId="0" fontId="14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top" wrapText="1"/>
    </xf>
    <xf numFmtId="0" fontId="19" fillId="0" borderId="0" xfId="0" applyFont="1" applyAlignment="1">
      <alignment horizontal="left" wrapText="1"/>
    </xf>
    <xf numFmtId="0" fontId="19" fillId="0" borderId="0" xfId="0" applyFont="1" applyAlignment="1">
      <alignment horizontal="left" vertical="top" wrapText="1"/>
    </xf>
    <xf numFmtId="0" fontId="20" fillId="0" borderId="0" xfId="0" applyFont="1" applyAlignment="1">
      <alignment wrapText="1"/>
    </xf>
    <xf numFmtId="0" fontId="22" fillId="0" borderId="0" xfId="0" applyFont="1" applyAlignment="1">
      <alignment wrapText="1"/>
    </xf>
    <xf numFmtId="0" fontId="14" fillId="0" borderId="0" xfId="0" applyFont="1" applyAlignment="1">
      <alignment vertical="top" wrapText="1"/>
    </xf>
    <xf numFmtId="2" fontId="14" fillId="0" borderId="0" xfId="0" applyNumberFormat="1" applyFont="1" applyAlignment="1">
      <alignment wrapText="1"/>
    </xf>
    <xf numFmtId="1" fontId="14" fillId="0" borderId="0" xfId="0" applyNumberFormat="1" applyFont="1" applyAlignment="1">
      <alignment wrapText="1"/>
    </xf>
    <xf numFmtId="0" fontId="18" fillId="0" borderId="0" xfId="0" applyFont="1" applyAlignment="1">
      <alignment vertical="top" wrapText="1"/>
    </xf>
    <xf numFmtId="0" fontId="20" fillId="0" borderId="0" xfId="0" applyFont="1" applyAlignment="1">
      <alignment horizontal="left" vertical="top" wrapText="1"/>
    </xf>
    <xf numFmtId="0" fontId="15" fillId="0" borderId="44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4" fillId="0" borderId="45" xfId="0" applyFont="1" applyBorder="1" applyAlignment="1">
      <alignment horizontal="center" vertical="center" wrapText="1"/>
    </xf>
    <xf numFmtId="0" fontId="14" fillId="0" borderId="42" xfId="0" applyFont="1" applyBorder="1" applyAlignment="1">
      <alignment horizontal="center" vertical="center" wrapText="1"/>
    </xf>
    <xf numFmtId="0" fontId="14" fillId="0" borderId="41" xfId="0" applyFont="1" applyBorder="1" applyAlignment="1">
      <alignment horizontal="center" vertical="center" wrapText="1"/>
    </xf>
    <xf numFmtId="0" fontId="14" fillId="0" borderId="43" xfId="0" applyFont="1" applyBorder="1" applyAlignment="1">
      <alignment horizontal="center" vertical="center" wrapText="1"/>
    </xf>
    <xf numFmtId="0" fontId="20" fillId="0" borderId="9" xfId="0" applyFont="1" applyBorder="1" applyAlignment="1">
      <alignment horizontal="center" vertical="center" wrapText="1"/>
    </xf>
    <xf numFmtId="0" fontId="18" fillId="0" borderId="29" xfId="0" applyFont="1" applyBorder="1" applyAlignment="1">
      <alignment horizontal="left" vertical="top" wrapText="1"/>
    </xf>
    <xf numFmtId="0" fontId="15" fillId="0" borderId="4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wrapText="1"/>
    </xf>
    <xf numFmtId="1" fontId="16" fillId="0" borderId="3" xfId="0" applyNumberFormat="1" applyFont="1" applyBorder="1" applyAlignment="1">
      <alignment horizontal="center" wrapText="1"/>
    </xf>
    <xf numFmtId="0" fontId="15" fillId="0" borderId="3" xfId="0" applyFont="1" applyBorder="1" applyAlignment="1">
      <alignment horizontal="center" wrapText="1"/>
    </xf>
    <xf numFmtId="0" fontId="16" fillId="0" borderId="6" xfId="0" applyFont="1" applyBorder="1" applyAlignment="1">
      <alignment vertical="center" wrapText="1"/>
    </xf>
    <xf numFmtId="0" fontId="16" fillId="3" borderId="6" xfId="0" applyFont="1" applyFill="1" applyBorder="1" applyAlignment="1">
      <alignment horizontal="center" vertical="center" wrapText="1"/>
    </xf>
    <xf numFmtId="1" fontId="16" fillId="3" borderId="6" xfId="0" applyNumberFormat="1" applyFont="1" applyFill="1" applyBorder="1" applyAlignment="1">
      <alignment horizontal="center" vertical="center" wrapText="1"/>
    </xf>
    <xf numFmtId="0" fontId="16" fillId="3" borderId="6" xfId="0" applyFont="1" applyFill="1" applyBorder="1" applyAlignment="1">
      <alignment wrapText="1"/>
    </xf>
    <xf numFmtId="0" fontId="16" fillId="3" borderId="11" xfId="0" applyFont="1" applyFill="1" applyBorder="1" applyAlignment="1">
      <alignment horizontal="center" vertical="center" wrapText="1"/>
    </xf>
    <xf numFmtId="1" fontId="16" fillId="3" borderId="11" xfId="0" applyNumberFormat="1" applyFont="1" applyFill="1" applyBorder="1" applyAlignment="1">
      <alignment horizontal="center" vertical="center" wrapText="1"/>
    </xf>
    <xf numFmtId="0" fontId="16" fillId="3" borderId="59" xfId="0" applyFont="1" applyFill="1" applyBorder="1" applyAlignment="1">
      <alignment horizontal="right" wrapText="1"/>
    </xf>
    <xf numFmtId="0" fontId="15" fillId="2" borderId="6" xfId="0" applyFont="1" applyFill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4" fillId="7" borderId="8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4" fillId="4" borderId="6" xfId="0" applyFont="1" applyFill="1" applyBorder="1" applyAlignment="1">
      <alignment horizontal="center" vertical="center" wrapText="1"/>
    </xf>
    <xf numFmtId="0" fontId="14" fillId="7" borderId="6" xfId="0" applyFont="1" applyFill="1" applyBorder="1" applyAlignment="1">
      <alignment horizontal="center" vertical="center" wrapText="1"/>
    </xf>
    <xf numFmtId="1" fontId="14" fillId="0" borderId="6" xfId="0" applyNumberFormat="1" applyFont="1" applyBorder="1" applyAlignment="1">
      <alignment horizontal="center" vertical="center" wrapText="1"/>
    </xf>
    <xf numFmtId="1" fontId="18" fillId="0" borderId="6" xfId="0" applyNumberFormat="1" applyFont="1" applyBorder="1" applyAlignment="1">
      <alignment horizontal="center" vertical="center" wrapText="1"/>
    </xf>
    <xf numFmtId="0" fontId="18" fillId="2" borderId="6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20" fillId="0" borderId="6" xfId="0" applyFont="1" applyBorder="1" applyAlignment="1">
      <alignment horizontal="left" vertical="center" wrapText="1" indent="2"/>
    </xf>
    <xf numFmtId="0" fontId="16" fillId="0" borderId="4" xfId="0" applyFont="1" applyBorder="1" applyAlignment="1">
      <alignment vertical="center"/>
    </xf>
    <xf numFmtId="0" fontId="16" fillId="0" borderId="3" xfId="0" applyFont="1" applyBorder="1" applyAlignment="1">
      <alignment vertical="center"/>
    </xf>
    <xf numFmtId="0" fontId="16" fillId="0" borderId="5" xfId="0" applyFont="1" applyBorder="1" applyAlignment="1">
      <alignment vertical="center"/>
    </xf>
    <xf numFmtId="0" fontId="15" fillId="2" borderId="11" xfId="0" applyFont="1" applyFill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 wrapText="1"/>
    </xf>
    <xf numFmtId="0" fontId="14" fillId="0" borderId="53" xfId="0" applyFont="1" applyBorder="1" applyAlignment="1">
      <alignment horizontal="center" vertical="center" wrapText="1"/>
    </xf>
    <xf numFmtId="0" fontId="14" fillId="0" borderId="52" xfId="0" applyFont="1" applyBorder="1" applyAlignment="1">
      <alignment horizontal="center" vertical="center" wrapText="1"/>
    </xf>
    <xf numFmtId="0" fontId="14" fillId="0" borderId="51" xfId="0" applyFont="1" applyBorder="1" applyAlignment="1">
      <alignment horizontal="center" vertical="center" wrapText="1"/>
    </xf>
    <xf numFmtId="1" fontId="14" fillId="0" borderId="13" xfId="0" applyNumberFormat="1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/>
    </xf>
    <xf numFmtId="0" fontId="20" fillId="0" borderId="53" xfId="0" applyFont="1" applyBorder="1" applyAlignment="1">
      <alignment horizontal="left" vertical="center" indent="2"/>
    </xf>
    <xf numFmtId="0" fontId="15" fillId="2" borderId="16" xfId="0" applyFont="1" applyFill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4" fillId="0" borderId="56" xfId="0" applyFont="1" applyBorder="1" applyAlignment="1">
      <alignment horizontal="center" vertical="center" wrapText="1"/>
    </xf>
    <xf numFmtId="0" fontId="14" fillId="0" borderId="55" xfId="0" applyFont="1" applyBorder="1" applyAlignment="1">
      <alignment horizontal="center" vertical="center" wrapText="1"/>
    </xf>
    <xf numFmtId="0" fontId="14" fillId="7" borderId="55" xfId="0" applyFont="1" applyFill="1" applyBorder="1" applyAlignment="1">
      <alignment horizontal="center" vertical="center" wrapText="1"/>
    </xf>
    <xf numFmtId="0" fontId="14" fillId="7" borderId="46" xfId="0" applyFont="1" applyFill="1" applyBorder="1" applyAlignment="1">
      <alignment horizontal="center" vertical="center" wrapText="1"/>
    </xf>
    <xf numFmtId="1" fontId="14" fillId="0" borderId="16" xfId="0" applyNumberFormat="1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14" fillId="7" borderId="16" xfId="0" applyFont="1" applyFill="1" applyBorder="1" applyAlignment="1">
      <alignment horizontal="center" vertical="center" wrapText="1"/>
    </xf>
    <xf numFmtId="0" fontId="14" fillId="2" borderId="16" xfId="0" applyFont="1" applyFill="1" applyBorder="1" applyAlignment="1">
      <alignment horizontal="center" vertical="center" wrapText="1"/>
    </xf>
    <xf numFmtId="0" fontId="14" fillId="2" borderId="16" xfId="0" applyFont="1" applyFill="1" applyBorder="1" applyAlignment="1">
      <alignment horizontal="center" vertical="center"/>
    </xf>
    <xf numFmtId="0" fontId="20" fillId="0" borderId="56" xfId="0" applyFont="1" applyBorder="1" applyAlignment="1">
      <alignment horizontal="left" vertical="center" indent="2"/>
    </xf>
    <xf numFmtId="0" fontId="16" fillId="3" borderId="5" xfId="0" applyFont="1" applyFill="1" applyBorder="1" applyAlignment="1">
      <alignment horizontal="right" vertical="center" wrapText="1"/>
    </xf>
    <xf numFmtId="0" fontId="14" fillId="0" borderId="15" xfId="0" applyFont="1" applyBorder="1" applyAlignment="1">
      <alignment horizontal="center" vertical="center" wrapText="1"/>
    </xf>
    <xf numFmtId="0" fontId="14" fillId="7" borderId="51" xfId="0" applyFont="1" applyFill="1" applyBorder="1" applyAlignment="1">
      <alignment horizontal="center" vertical="center" wrapText="1"/>
    </xf>
    <xf numFmtId="1" fontId="14" fillId="4" borderId="13" xfId="0" applyNumberFormat="1" applyFont="1" applyFill="1" applyBorder="1" applyAlignment="1">
      <alignment horizontal="center" vertical="center" wrapText="1"/>
    </xf>
    <xf numFmtId="0" fontId="14" fillId="4" borderId="13" xfId="0" applyFont="1" applyFill="1" applyBorder="1" applyAlignment="1">
      <alignment horizontal="center" vertical="center" wrapText="1"/>
    </xf>
    <xf numFmtId="1" fontId="14" fillId="7" borderId="13" xfId="0" applyNumberFormat="1" applyFont="1" applyFill="1" applyBorder="1" applyAlignment="1">
      <alignment horizontal="center" vertical="center" wrapText="1"/>
    </xf>
    <xf numFmtId="0" fontId="18" fillId="2" borderId="13" xfId="0" applyFont="1" applyFill="1" applyBorder="1" applyAlignment="1">
      <alignment horizontal="center" vertical="center" wrapText="1"/>
    </xf>
    <xf numFmtId="0" fontId="14" fillId="0" borderId="69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left" vertical="center" wrapText="1" indent="4"/>
    </xf>
    <xf numFmtId="0" fontId="15" fillId="0" borderId="10" xfId="0" applyFont="1" applyBorder="1" applyAlignment="1">
      <alignment horizontal="center" vertical="center" wrapText="1"/>
    </xf>
    <xf numFmtId="0" fontId="14" fillId="7" borderId="54" xfId="0" applyFont="1" applyFill="1" applyBorder="1" applyAlignment="1">
      <alignment horizontal="center" vertical="center" wrapText="1"/>
    </xf>
    <xf numFmtId="0" fontId="14" fillId="7" borderId="33" xfId="0" applyFont="1" applyFill="1" applyBorder="1" applyAlignment="1">
      <alignment horizontal="center" vertical="center" wrapText="1"/>
    </xf>
    <xf numFmtId="0" fontId="14" fillId="0" borderId="32" xfId="0" applyFont="1" applyBorder="1" applyAlignment="1">
      <alignment horizontal="center" vertical="center" wrapText="1"/>
    </xf>
    <xf numFmtId="0" fontId="14" fillId="0" borderId="50" xfId="0" applyFont="1" applyBorder="1" applyAlignment="1">
      <alignment horizontal="center" vertical="center" wrapText="1"/>
    </xf>
    <xf numFmtId="1" fontId="14" fillId="4" borderId="10" xfId="0" applyNumberFormat="1" applyFont="1" applyFill="1" applyBorder="1" applyAlignment="1">
      <alignment horizontal="center" vertical="center" wrapText="1"/>
    </xf>
    <xf numFmtId="0" fontId="14" fillId="4" borderId="10" xfId="0" applyFont="1" applyFill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1" fontId="14" fillId="7" borderId="10" xfId="0" applyNumberFormat="1" applyFont="1" applyFill="1" applyBorder="1" applyAlignment="1">
      <alignment horizontal="center" vertical="center" wrapText="1"/>
    </xf>
    <xf numFmtId="0" fontId="18" fillId="2" borderId="10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14" fillId="2" borderId="48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left" vertical="center" wrapText="1" indent="2"/>
    </xf>
    <xf numFmtId="1" fontId="14" fillId="7" borderId="33" xfId="0" applyNumberFormat="1" applyFont="1" applyFill="1" applyBorder="1" applyAlignment="1">
      <alignment horizontal="center" vertical="center" wrapText="1"/>
    </xf>
    <xf numFmtId="0" fontId="14" fillId="7" borderId="32" xfId="0" applyFont="1" applyFill="1" applyBorder="1" applyAlignment="1">
      <alignment horizontal="center" vertical="center" wrapText="1"/>
    </xf>
    <xf numFmtId="0" fontId="14" fillId="7" borderId="50" xfId="0" applyFont="1" applyFill="1" applyBorder="1" applyAlignment="1">
      <alignment horizontal="center" vertical="center" wrapText="1"/>
    </xf>
    <xf numFmtId="1" fontId="14" fillId="7" borderId="32" xfId="0" applyNumberFormat="1" applyFont="1" applyFill="1" applyBorder="1" applyAlignment="1">
      <alignment horizontal="center" vertical="center" wrapText="1"/>
    </xf>
    <xf numFmtId="1" fontId="14" fillId="7" borderId="50" xfId="0" applyNumberFormat="1" applyFont="1" applyFill="1" applyBorder="1" applyAlignment="1">
      <alignment horizontal="center" vertical="center" wrapText="1"/>
    </xf>
    <xf numFmtId="0" fontId="14" fillId="2" borderId="60" xfId="0" applyFont="1" applyFill="1" applyBorder="1" applyAlignment="1">
      <alignment horizontal="center" vertical="center"/>
    </xf>
    <xf numFmtId="0" fontId="20" fillId="0" borderId="10" xfId="0" applyFont="1" applyBorder="1" applyAlignment="1">
      <alignment horizontal="left" vertical="center" indent="2"/>
    </xf>
    <xf numFmtId="0" fontId="21" fillId="0" borderId="0" xfId="0" applyFont="1" applyAlignment="1">
      <alignment wrapText="1"/>
    </xf>
    <xf numFmtId="0" fontId="19" fillId="0" borderId="4" xfId="0" applyFont="1" applyBorder="1" applyAlignment="1">
      <alignment horizontal="center" wrapText="1"/>
    </xf>
    <xf numFmtId="0" fontId="23" fillId="0" borderId="3" xfId="0" applyFont="1" applyBorder="1" applyAlignment="1">
      <alignment horizontal="center" wrapText="1"/>
    </xf>
    <xf numFmtId="0" fontId="23" fillId="4" borderId="3" xfId="0" applyFont="1" applyFill="1" applyBorder="1" applyAlignment="1">
      <alignment horizontal="center" wrapText="1"/>
    </xf>
    <xf numFmtId="0" fontId="24" fillId="0" borderId="3" xfId="0" applyFont="1" applyBorder="1" applyAlignment="1">
      <alignment horizontal="center" vertical="center" wrapText="1"/>
    </xf>
    <xf numFmtId="0" fontId="16" fillId="0" borderId="23" xfId="0" applyFont="1" applyBorder="1" applyAlignment="1">
      <alignment horizontal="left" vertical="center" wrapText="1"/>
    </xf>
    <xf numFmtId="0" fontId="15" fillId="0" borderId="12" xfId="0" applyFont="1" applyBorder="1" applyAlignment="1">
      <alignment horizontal="center" vertical="center" wrapText="1"/>
    </xf>
    <xf numFmtId="0" fontId="14" fillId="0" borderId="40" xfId="0" applyFont="1" applyBorder="1" applyAlignment="1">
      <alignment horizontal="center" vertical="center" wrapText="1"/>
    </xf>
    <xf numFmtId="0" fontId="14" fillId="7" borderId="34" xfId="0" applyFont="1" applyFill="1" applyBorder="1" applyAlignment="1">
      <alignment horizontal="center" vertical="center" wrapText="1"/>
    </xf>
    <xf numFmtId="0" fontId="14" fillId="0" borderId="34" xfId="0" applyFont="1" applyBorder="1" applyAlignment="1">
      <alignment horizontal="center" vertical="center" wrapText="1"/>
    </xf>
    <xf numFmtId="0" fontId="14" fillId="7" borderId="35" xfId="0" applyFont="1" applyFill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7" borderId="12" xfId="0" applyFont="1" applyFill="1" applyBorder="1" applyAlignment="1">
      <alignment horizontal="center" vertical="center" wrapText="1"/>
    </xf>
    <xf numFmtId="0" fontId="14" fillId="2" borderId="12" xfId="0" applyFont="1" applyFill="1" applyBorder="1" applyAlignment="1">
      <alignment horizontal="center" vertical="center" wrapText="1"/>
    </xf>
    <xf numFmtId="0" fontId="14" fillId="2" borderId="12" xfId="0" applyFont="1" applyFill="1" applyBorder="1" applyAlignment="1">
      <alignment horizontal="center" vertical="center"/>
    </xf>
    <xf numFmtId="0" fontId="20" fillId="0" borderId="40" xfId="0" applyFont="1" applyBorder="1" applyAlignment="1">
      <alignment horizontal="left" vertical="center" indent="2"/>
    </xf>
    <xf numFmtId="0" fontId="14" fillId="0" borderId="33" xfId="0" applyFont="1" applyBorder="1" applyAlignment="1">
      <alignment horizontal="center" vertical="center" wrapText="1"/>
    </xf>
    <xf numFmtId="1" fontId="14" fillId="0" borderId="10" xfId="0" applyNumberFormat="1" applyFont="1" applyBorder="1" applyAlignment="1">
      <alignment horizontal="center" vertical="center" wrapText="1"/>
    </xf>
    <xf numFmtId="0" fontId="14" fillId="7" borderId="10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/>
    </xf>
    <xf numFmtId="0" fontId="20" fillId="0" borderId="54" xfId="0" applyFont="1" applyBorder="1" applyAlignment="1">
      <alignment horizontal="left" vertical="center" indent="2"/>
    </xf>
    <xf numFmtId="0" fontId="14" fillId="0" borderId="8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/>
    </xf>
    <xf numFmtId="0" fontId="16" fillId="0" borderId="5" xfId="0" applyFont="1" applyBorder="1" applyAlignment="1">
      <alignment horizontal="left" vertical="center"/>
    </xf>
    <xf numFmtId="0" fontId="14" fillId="2" borderId="13" xfId="0" applyFont="1" applyFill="1" applyBorder="1" applyAlignment="1">
      <alignment horizontal="center" vertical="center" wrapText="1"/>
    </xf>
    <xf numFmtId="0" fontId="14" fillId="2" borderId="69" xfId="0" applyFont="1" applyFill="1" applyBorder="1" applyAlignment="1">
      <alignment horizontal="center" vertical="center" wrapText="1"/>
    </xf>
    <xf numFmtId="0" fontId="20" fillId="0" borderId="59" xfId="0" applyFont="1" applyBorder="1" applyAlignment="1">
      <alignment horizontal="left" vertical="center" wrapText="1" indent="2"/>
    </xf>
    <xf numFmtId="0" fontId="19" fillId="0" borderId="4" xfId="0" applyFont="1" applyBorder="1" applyAlignment="1">
      <alignment wrapText="1"/>
    </xf>
    <xf numFmtId="0" fontId="25" fillId="0" borderId="3" xfId="0" applyFont="1" applyBorder="1" applyAlignment="1">
      <alignment horizontal="center" vertical="center" wrapText="1"/>
    </xf>
    <xf numFmtId="0" fontId="26" fillId="0" borderId="3" xfId="0" applyFont="1" applyBorder="1" applyAlignment="1">
      <alignment horizontal="center" vertical="center" wrapText="1"/>
    </xf>
    <xf numFmtId="0" fontId="27" fillId="0" borderId="3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left" vertical="center" wrapText="1"/>
    </xf>
    <xf numFmtId="0" fontId="19" fillId="0" borderId="17" xfId="0" applyFont="1" applyBorder="1" applyAlignment="1">
      <alignment wrapText="1"/>
    </xf>
    <xf numFmtId="0" fontId="25" fillId="0" borderId="17" xfId="0" applyFont="1" applyBorder="1" applyAlignment="1">
      <alignment horizontal="center" vertical="center" wrapText="1"/>
    </xf>
    <xf numFmtId="0" fontId="25" fillId="0" borderId="20" xfId="0" applyFont="1" applyBorder="1" applyAlignment="1">
      <alignment horizontal="center" vertical="center" wrapText="1"/>
    </xf>
    <xf numFmtId="0" fontId="26" fillId="0" borderId="21" xfId="0" applyFont="1" applyBorder="1" applyAlignment="1">
      <alignment horizontal="center" vertical="center" wrapText="1"/>
    </xf>
    <xf numFmtId="0" fontId="26" fillId="0" borderId="66" xfId="0" applyFont="1" applyBorder="1" applyAlignment="1">
      <alignment horizontal="center" vertical="center" wrapText="1"/>
    </xf>
    <xf numFmtId="0" fontId="26" fillId="0" borderId="18" xfId="0" applyFont="1" applyBorder="1" applyAlignment="1">
      <alignment horizontal="center" vertical="center" wrapText="1"/>
    </xf>
    <xf numFmtId="0" fontId="26" fillId="0" borderId="70" xfId="0" applyFont="1" applyBorder="1" applyAlignment="1">
      <alignment horizontal="center" vertical="center" wrapText="1"/>
    </xf>
    <xf numFmtId="0" fontId="26" fillId="0" borderId="14" xfId="0" applyFont="1" applyBorder="1" applyAlignment="1">
      <alignment vertical="center"/>
    </xf>
    <xf numFmtId="0" fontId="26" fillId="0" borderId="7" xfId="0" applyFont="1" applyBorder="1" applyAlignment="1">
      <alignment vertical="center"/>
    </xf>
    <xf numFmtId="0" fontId="26" fillId="0" borderId="15" xfId="0" applyFont="1" applyBorder="1" applyAlignment="1">
      <alignment vertical="center" wrapText="1"/>
    </xf>
    <xf numFmtId="0" fontId="26" fillId="0" borderId="14" xfId="0" applyFont="1" applyBorder="1" applyAlignment="1">
      <alignment vertical="center" wrapText="1"/>
    </xf>
    <xf numFmtId="0" fontId="19" fillId="0" borderId="11" xfId="0" applyFont="1" applyBorder="1" applyAlignment="1">
      <alignment wrapText="1"/>
    </xf>
    <xf numFmtId="0" fontId="20" fillId="0" borderId="0" xfId="0" applyFont="1" applyAlignment="1">
      <alignment horizontal="center" wrapText="1"/>
    </xf>
    <xf numFmtId="0" fontId="20" fillId="0" borderId="0" xfId="0" applyFont="1" applyAlignment="1">
      <alignment horizontal="left" wrapText="1"/>
    </xf>
    <xf numFmtId="0" fontId="22" fillId="4" borderId="0" xfId="0" applyFont="1" applyFill="1" applyAlignment="1">
      <alignment wrapText="1"/>
    </xf>
    <xf numFmtId="0" fontId="20" fillId="4" borderId="0" xfId="0" applyFont="1" applyFill="1" applyAlignment="1">
      <alignment horizontal="left" wrapText="1"/>
    </xf>
    <xf numFmtId="0" fontId="19" fillId="0" borderId="0" xfId="0" applyFont="1" applyAlignment="1">
      <alignment horizontal="left"/>
    </xf>
    <xf numFmtId="0" fontId="19" fillId="0" borderId="0" xfId="0" applyFont="1" applyAlignment="1">
      <alignment horizontal="center"/>
    </xf>
    <xf numFmtId="0" fontId="15" fillId="0" borderId="23" xfId="0" applyFont="1" applyBorder="1" applyAlignment="1">
      <alignment horizontal="left" vertical="center" wrapText="1"/>
    </xf>
    <xf numFmtId="0" fontId="26" fillId="0" borderId="10" xfId="0" applyFont="1" applyBorder="1" applyAlignment="1">
      <alignment horizontal="left" vertical="center" indent="2"/>
    </xf>
    <xf numFmtId="1" fontId="14" fillId="0" borderId="33" xfId="0" applyNumberFormat="1" applyFont="1" applyBorder="1" applyAlignment="1">
      <alignment horizontal="center" vertical="center" wrapText="1"/>
    </xf>
    <xf numFmtId="0" fontId="15" fillId="8" borderId="16" xfId="0" applyFont="1" applyFill="1" applyBorder="1" applyAlignment="1">
      <alignment horizontal="center" vertical="center" wrapText="1"/>
    </xf>
    <xf numFmtId="0" fontId="26" fillId="0" borderId="10" xfId="0" applyFont="1" applyBorder="1" applyAlignment="1">
      <alignment horizontal="left" vertical="center" wrapText="1" indent="2"/>
    </xf>
    <xf numFmtId="0" fontId="15" fillId="8" borderId="10" xfId="0" applyFont="1" applyFill="1" applyBorder="1" applyAlignment="1">
      <alignment horizontal="center" vertical="center" wrapText="1"/>
    </xf>
    <xf numFmtId="0" fontId="15" fillId="0" borderId="30" xfId="0" applyFont="1" applyBorder="1" applyAlignment="1">
      <alignment horizontal="left" vertical="center" wrapText="1"/>
    </xf>
    <xf numFmtId="0" fontId="14" fillId="0" borderId="63" xfId="0" applyFont="1" applyBorder="1" applyAlignment="1">
      <alignment horizontal="center" vertical="center" wrapText="1"/>
    </xf>
    <xf numFmtId="0" fontId="18" fillId="0" borderId="63" xfId="0" applyFont="1" applyBorder="1" applyAlignment="1">
      <alignment horizontal="center" vertical="center" wrapText="1"/>
    </xf>
    <xf numFmtId="1" fontId="14" fillId="0" borderId="63" xfId="0" applyNumberFormat="1" applyFont="1" applyBorder="1" applyAlignment="1">
      <alignment horizontal="center" vertical="center" wrapText="1"/>
    </xf>
    <xf numFmtId="0" fontId="15" fillId="0" borderId="63" xfId="0" applyFont="1" applyBorder="1" applyAlignment="1">
      <alignment horizontal="center" vertical="center" wrapText="1"/>
    </xf>
    <xf numFmtId="0" fontId="15" fillId="0" borderId="48" xfId="0" applyFont="1" applyBorder="1" applyAlignment="1">
      <alignment horizontal="center" vertical="center" wrapText="1"/>
    </xf>
    <xf numFmtId="0" fontId="26" fillId="0" borderId="12" xfId="0" applyFont="1" applyBorder="1" applyAlignment="1">
      <alignment horizontal="left" vertical="center" wrapText="1" indent="2"/>
    </xf>
    <xf numFmtId="0" fontId="14" fillId="2" borderId="28" xfId="0" applyFont="1" applyFill="1" applyBorder="1" applyAlignment="1">
      <alignment horizontal="center" vertical="center" wrapText="1"/>
    </xf>
    <xf numFmtId="1" fontId="18" fillId="0" borderId="12" xfId="0" applyNumberFormat="1" applyFont="1" applyBorder="1" applyAlignment="1">
      <alignment horizontal="center" vertical="center" wrapText="1"/>
    </xf>
    <xf numFmtId="1" fontId="14" fillId="0" borderId="12" xfId="0" applyNumberFormat="1" applyFont="1" applyBorder="1" applyAlignment="1">
      <alignment horizontal="center" vertical="center" wrapText="1"/>
    </xf>
    <xf numFmtId="0" fontId="14" fillId="4" borderId="12" xfId="0" applyFont="1" applyFill="1" applyBorder="1" applyAlignment="1">
      <alignment horizontal="center" vertical="center" wrapText="1"/>
    </xf>
    <xf numFmtId="0" fontId="15" fillId="0" borderId="51" xfId="0" applyFont="1" applyBorder="1" applyAlignment="1">
      <alignment horizontal="center" vertical="center" wrapText="1"/>
    </xf>
    <xf numFmtId="0" fontId="15" fillId="0" borderId="52" xfId="0" applyFont="1" applyBorder="1" applyAlignment="1">
      <alignment horizontal="center" vertical="center" wrapText="1"/>
    </xf>
    <xf numFmtId="0" fontId="14" fillId="7" borderId="53" xfId="0" applyFont="1" applyFill="1" applyBorder="1" applyAlignment="1">
      <alignment horizontal="center" vertical="center" wrapText="1"/>
    </xf>
    <xf numFmtId="0" fontId="15" fillId="0" borderId="68" xfId="0" applyFont="1" applyBorder="1" applyAlignment="1">
      <alignment horizontal="center" vertical="center" wrapText="1"/>
    </xf>
    <xf numFmtId="0" fontId="15" fillId="8" borderId="12" xfId="0" applyFont="1" applyFill="1" applyBorder="1" applyAlignment="1">
      <alignment horizontal="center" vertical="center" wrapText="1"/>
    </xf>
    <xf numFmtId="0" fontId="16" fillId="3" borderId="59" xfId="0" applyFont="1" applyFill="1" applyBorder="1" applyAlignment="1">
      <alignment horizontal="right" vertical="center" wrapText="1"/>
    </xf>
    <xf numFmtId="1" fontId="18" fillId="0" borderId="0" xfId="0" applyNumberFormat="1" applyFont="1" applyAlignment="1">
      <alignment wrapText="1"/>
    </xf>
    <xf numFmtId="0" fontId="18" fillId="0" borderId="0" xfId="0" applyFont="1" applyAlignment="1">
      <alignment horizontal="left" vertical="top" wrapText="1"/>
    </xf>
    <xf numFmtId="0" fontId="30" fillId="0" borderId="0" xfId="0" applyFont="1" applyAlignment="1">
      <alignment horizontal="center" wrapText="1"/>
    </xf>
    <xf numFmtId="0" fontId="31" fillId="0" borderId="0" xfId="0" applyFont="1" applyAlignment="1">
      <alignment horizontal="center" wrapText="1"/>
    </xf>
    <xf numFmtId="0" fontId="32" fillId="0" borderId="0" xfId="0" applyFont="1" applyAlignment="1">
      <alignment vertical="center"/>
    </xf>
    <xf numFmtId="0" fontId="25" fillId="0" borderId="21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center"/>
    </xf>
    <xf numFmtId="0" fontId="15" fillId="0" borderId="6" xfId="0" applyFont="1" applyBorder="1" applyAlignment="1">
      <alignment vertical="center" wrapText="1"/>
    </xf>
    <xf numFmtId="0" fontId="9" fillId="0" borderId="59" xfId="0" applyFont="1" applyBorder="1" applyAlignment="1">
      <alignment horizontal="left" vertical="center" wrapText="1" indent="2"/>
    </xf>
    <xf numFmtId="0" fontId="9" fillId="2" borderId="46" xfId="0" applyFont="1" applyFill="1" applyBorder="1" applyAlignment="1">
      <alignment horizontal="center" vertical="center" wrapText="1"/>
    </xf>
    <xf numFmtId="0" fontId="9" fillId="2" borderId="55" xfId="0" applyFont="1" applyFill="1" applyBorder="1" applyAlignment="1">
      <alignment horizontal="center" vertical="center" wrapText="1"/>
    </xf>
    <xf numFmtId="0" fontId="9" fillId="9" borderId="55" xfId="0" applyFont="1" applyFill="1" applyBorder="1" applyAlignment="1">
      <alignment horizontal="center" vertical="center" wrapText="1"/>
    </xf>
    <xf numFmtId="0" fontId="9" fillId="0" borderId="55" xfId="0" applyFont="1" applyBorder="1" applyAlignment="1">
      <alignment horizontal="center" vertical="center" wrapText="1"/>
    </xf>
    <xf numFmtId="0" fontId="9" fillId="0" borderId="57" xfId="0" applyFont="1" applyBorder="1" applyAlignment="1">
      <alignment horizontal="center" vertical="center" wrapText="1"/>
    </xf>
    <xf numFmtId="0" fontId="9" fillId="9" borderId="36" xfId="0" applyFont="1" applyFill="1" applyBorder="1" applyAlignment="1">
      <alignment horizontal="center" vertical="center" wrapText="1"/>
    </xf>
    <xf numFmtId="0" fontId="9" fillId="0" borderId="38" xfId="0" applyFont="1" applyBorder="1" applyAlignment="1">
      <alignment horizontal="center" vertical="center" wrapText="1"/>
    </xf>
    <xf numFmtId="0" fontId="9" fillId="9" borderId="38" xfId="0" applyFont="1" applyFill="1" applyBorder="1" applyAlignment="1">
      <alignment horizontal="center" vertical="center" wrapText="1"/>
    </xf>
    <xf numFmtId="0" fontId="9" fillId="0" borderId="49" xfId="0" applyFont="1" applyBorder="1" applyAlignment="1">
      <alignment horizontal="center" vertical="center" wrapText="1"/>
    </xf>
    <xf numFmtId="0" fontId="15" fillId="0" borderId="36" xfId="0" applyFont="1" applyBorder="1" applyAlignment="1">
      <alignment horizontal="center" vertical="center" wrapText="1"/>
    </xf>
    <xf numFmtId="0" fontId="15" fillId="0" borderId="39" xfId="0" applyFont="1" applyBorder="1" applyAlignment="1">
      <alignment horizontal="center" vertical="center" wrapText="1"/>
    </xf>
    <xf numFmtId="0" fontId="15" fillId="2" borderId="56" xfId="0" applyFont="1" applyFill="1" applyBorder="1" applyAlignment="1">
      <alignment horizontal="center" vertical="center" wrapText="1"/>
    </xf>
    <xf numFmtId="0" fontId="9" fillId="9" borderId="33" xfId="0" applyFont="1" applyFill="1" applyBorder="1" applyAlignment="1">
      <alignment horizontal="center" vertical="center" wrapText="1"/>
    </xf>
    <xf numFmtId="0" fontId="9" fillId="0" borderId="31" xfId="0" applyFont="1" applyBorder="1" applyAlignment="1">
      <alignment horizontal="center" vertical="center" wrapText="1"/>
    </xf>
    <xf numFmtId="0" fontId="9" fillId="9" borderId="50" xfId="0" applyFont="1" applyFill="1" applyBorder="1" applyAlignment="1">
      <alignment horizontal="center" vertical="center" wrapText="1"/>
    </xf>
    <xf numFmtId="0" fontId="15" fillId="0" borderId="50" xfId="0" applyFont="1" applyBorder="1" applyAlignment="1">
      <alignment horizontal="center" vertical="center" wrapText="1"/>
    </xf>
    <xf numFmtId="0" fontId="15" fillId="0" borderId="54" xfId="0" applyFont="1" applyBorder="1" applyAlignment="1">
      <alignment horizontal="center" vertical="center" wrapText="1"/>
    </xf>
    <xf numFmtId="0" fontId="33" fillId="0" borderId="0" xfId="0" applyFont="1" applyAlignment="1">
      <alignment wrapText="1"/>
    </xf>
    <xf numFmtId="0" fontId="16" fillId="0" borderId="0" xfId="0" applyFont="1" applyAlignment="1">
      <alignment wrapText="1"/>
    </xf>
    <xf numFmtId="0" fontId="9" fillId="2" borderId="51" xfId="0" applyFont="1" applyFill="1" applyBorder="1" applyAlignment="1">
      <alignment horizontal="center" vertical="center" wrapText="1"/>
    </xf>
    <xf numFmtId="0" fontId="9" fillId="9" borderId="52" xfId="0" applyFont="1" applyFill="1" applyBorder="1" applyAlignment="1">
      <alignment horizontal="center" vertical="center" wrapText="1"/>
    </xf>
    <xf numFmtId="0" fontId="9" fillId="0" borderId="5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5" fillId="0" borderId="35" xfId="0" applyFont="1" applyBorder="1" applyAlignment="1">
      <alignment horizontal="center" vertical="center" wrapText="1"/>
    </xf>
    <xf numFmtId="0" fontId="15" fillId="0" borderId="40" xfId="0" applyFont="1" applyBorder="1" applyAlignment="1">
      <alignment horizontal="center" vertical="center" wrapText="1"/>
    </xf>
    <xf numFmtId="0" fontId="15" fillId="7" borderId="5" xfId="0" applyFont="1" applyFill="1" applyBorder="1" applyAlignment="1">
      <alignment horizontal="right" vertical="center" wrapText="1" indent="2"/>
    </xf>
    <xf numFmtId="0" fontId="9" fillId="7" borderId="1" xfId="0" applyFont="1" applyFill="1" applyBorder="1" applyAlignment="1">
      <alignment horizontal="center" vertical="center" wrapText="1"/>
    </xf>
    <xf numFmtId="0" fontId="15" fillId="7" borderId="1" xfId="0" applyFont="1" applyFill="1" applyBorder="1" applyAlignment="1">
      <alignment horizontal="center" vertical="center" wrapText="1"/>
    </xf>
    <xf numFmtId="0" fontId="15" fillId="7" borderId="6" xfId="0" applyFont="1" applyFill="1" applyBorder="1" applyAlignment="1">
      <alignment horizontal="center" vertical="center" wrapText="1"/>
    </xf>
    <xf numFmtId="0" fontId="15" fillId="0" borderId="6" xfId="0" applyFont="1" applyBorder="1" applyAlignment="1">
      <alignment horizontal="left" vertical="center" wrapText="1"/>
    </xf>
    <xf numFmtId="0" fontId="9" fillId="0" borderId="39" xfId="0" applyFont="1" applyBorder="1" applyAlignment="1">
      <alignment horizontal="center" vertical="center" wrapText="1"/>
    </xf>
    <xf numFmtId="0" fontId="9" fillId="0" borderId="54" xfId="0" applyFont="1" applyBorder="1" applyAlignment="1">
      <alignment horizontal="center" vertical="center" wrapText="1"/>
    </xf>
    <xf numFmtId="0" fontId="9" fillId="9" borderId="34" xfId="0" applyFont="1" applyFill="1" applyBorder="1" applyAlignment="1">
      <alignment horizontal="center" vertical="center" wrapText="1"/>
    </xf>
    <xf numFmtId="0" fontId="9" fillId="0" borderId="34" xfId="0" applyFont="1" applyBorder="1" applyAlignment="1">
      <alignment horizontal="center" vertical="center" wrapText="1"/>
    </xf>
    <xf numFmtId="0" fontId="9" fillId="0" borderId="71" xfId="0" applyFont="1" applyBorder="1" applyAlignment="1">
      <alignment horizontal="center" vertical="center" wrapText="1"/>
    </xf>
    <xf numFmtId="0" fontId="9" fillId="9" borderId="35" xfId="0" applyFont="1" applyFill="1" applyBorder="1" applyAlignment="1">
      <alignment horizontal="center" vertical="center" wrapText="1"/>
    </xf>
    <xf numFmtId="0" fontId="9" fillId="0" borderId="40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left" vertical="top" wrapText="1"/>
    </xf>
    <xf numFmtId="0" fontId="14" fillId="0" borderId="59" xfId="0" applyFont="1" applyBorder="1" applyAlignment="1">
      <alignment horizontal="left" vertical="top" wrapText="1" indent="2"/>
    </xf>
    <xf numFmtId="0" fontId="14" fillId="2" borderId="1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9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4" fillId="9" borderId="50" xfId="0" applyFont="1" applyFill="1" applyBorder="1" applyAlignment="1">
      <alignment horizontal="center" vertical="center" wrapText="1"/>
    </xf>
    <xf numFmtId="0" fontId="14" fillId="0" borderId="3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left" vertical="center" wrapText="1" indent="2"/>
    </xf>
    <xf numFmtId="0" fontId="9" fillId="2" borderId="16" xfId="0" applyFont="1" applyFill="1" applyBorder="1" applyAlignment="1">
      <alignment horizontal="center" vertical="center"/>
    </xf>
    <xf numFmtId="0" fontId="9" fillId="2" borderId="16" xfId="0" applyFont="1" applyFill="1" applyBorder="1" applyAlignment="1">
      <alignment horizontal="center" vertical="center" wrapText="1"/>
    </xf>
    <xf numFmtId="0" fontId="9" fillId="9" borderId="16" xfId="0" applyFont="1" applyFill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1" fontId="9" fillId="0" borderId="16" xfId="0" applyNumberFormat="1" applyFont="1" applyBorder="1" applyAlignment="1">
      <alignment horizontal="center" vertical="center" wrapText="1"/>
    </xf>
    <xf numFmtId="0" fontId="9" fillId="0" borderId="46" xfId="0" applyFont="1" applyBorder="1" applyAlignment="1">
      <alignment horizontal="center" vertical="center" wrapText="1"/>
    </xf>
    <xf numFmtId="0" fontId="9" fillId="0" borderId="56" xfId="0" applyFont="1" applyBorder="1" applyAlignment="1">
      <alignment horizontal="center" vertical="center" wrapText="1"/>
    </xf>
    <xf numFmtId="0" fontId="8" fillId="0" borderId="46" xfId="0" applyFont="1" applyBorder="1" applyAlignment="1">
      <alignment horizontal="center" vertical="center" wrapText="1"/>
    </xf>
    <xf numFmtId="0" fontId="8" fillId="0" borderId="55" xfId="0" applyFont="1" applyBorder="1" applyAlignment="1">
      <alignment horizontal="center" vertical="center" wrapText="1"/>
    </xf>
    <xf numFmtId="0" fontId="8" fillId="0" borderId="56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 wrapText="1"/>
    </xf>
    <xf numFmtId="0" fontId="14" fillId="0" borderId="10" xfId="0" applyFont="1" applyBorder="1" applyAlignment="1">
      <alignment horizontal="left" vertical="center" wrapText="1" indent="2"/>
    </xf>
    <xf numFmtId="0" fontId="9" fillId="2" borderId="10" xfId="0" applyFont="1" applyFill="1" applyBorder="1" applyAlignment="1">
      <alignment horizontal="center" vertical="center"/>
    </xf>
    <xf numFmtId="0" fontId="9" fillId="9" borderId="10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1" fontId="9" fillId="0" borderId="10" xfId="0" applyNumberFormat="1" applyFont="1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center" wrapText="1"/>
    </xf>
    <xf numFmtId="0" fontId="9" fillId="9" borderId="54" xfId="0" applyFont="1" applyFill="1" applyBorder="1" applyAlignment="1">
      <alignment horizontal="center" vertical="center" wrapText="1"/>
    </xf>
    <xf numFmtId="0" fontId="8" fillId="0" borderId="50" xfId="0" applyFont="1" applyBorder="1" applyAlignment="1">
      <alignment horizontal="center" vertical="center" wrapText="1"/>
    </xf>
    <xf numFmtId="0" fontId="8" fillId="0" borderId="54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/>
    </xf>
    <xf numFmtId="0" fontId="19" fillId="0" borderId="0" xfId="0" applyFont="1"/>
    <xf numFmtId="0" fontId="14" fillId="0" borderId="13" xfId="0" applyFont="1" applyBorder="1" applyAlignment="1">
      <alignment horizontal="left" vertical="center" wrapText="1" indent="2"/>
    </xf>
    <xf numFmtId="0" fontId="9" fillId="2" borderId="13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 wrapText="1"/>
    </xf>
    <xf numFmtId="0" fontId="9" fillId="9" borderId="13" xfId="0" applyFont="1" applyFill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1" fontId="9" fillId="0" borderId="13" xfId="0" applyNumberFormat="1" applyFont="1" applyBorder="1" applyAlignment="1">
      <alignment horizontal="center" vertical="center" wrapText="1"/>
    </xf>
    <xf numFmtId="0" fontId="9" fillId="9" borderId="51" xfId="0" applyFont="1" applyFill="1" applyBorder="1" applyAlignment="1">
      <alignment horizontal="center" vertical="center" wrapText="1"/>
    </xf>
    <xf numFmtId="0" fontId="9" fillId="0" borderId="53" xfId="0" applyFont="1" applyBorder="1" applyAlignment="1">
      <alignment horizontal="center" vertical="center" wrapText="1"/>
    </xf>
    <xf numFmtId="0" fontId="8" fillId="0" borderId="51" xfId="0" applyFont="1" applyBorder="1" applyAlignment="1">
      <alignment horizontal="center" vertical="center" wrapText="1"/>
    </xf>
    <xf numFmtId="0" fontId="8" fillId="0" borderId="52" xfId="0" applyFont="1" applyBorder="1" applyAlignment="1">
      <alignment horizontal="center" vertical="center" wrapText="1"/>
    </xf>
    <xf numFmtId="0" fontId="8" fillId="0" borderId="53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horizontal="center" vertical="center" wrapText="1"/>
    </xf>
    <xf numFmtId="1" fontId="9" fillId="9" borderId="16" xfId="0" applyNumberFormat="1" applyFont="1" applyFill="1" applyBorder="1" applyAlignment="1">
      <alignment horizontal="center" vertical="center" wrapText="1"/>
    </xf>
    <xf numFmtId="0" fontId="9" fillId="9" borderId="46" xfId="0" applyFont="1" applyFill="1" applyBorder="1" applyAlignment="1">
      <alignment horizontal="center" vertical="center" wrapText="1"/>
    </xf>
    <xf numFmtId="0" fontId="9" fillId="9" borderId="47" xfId="0" applyFont="1" applyFill="1" applyBorder="1" applyAlignment="1">
      <alignment horizontal="center" vertical="center" wrapText="1"/>
    </xf>
    <xf numFmtId="1" fontId="9" fillId="9" borderId="55" xfId="0" applyNumberFormat="1" applyFont="1" applyFill="1" applyBorder="1" applyAlignment="1">
      <alignment horizontal="center" vertical="center" wrapText="1"/>
    </xf>
    <xf numFmtId="1" fontId="9" fillId="9" borderId="56" xfId="0" applyNumberFormat="1" applyFont="1" applyFill="1" applyBorder="1" applyAlignment="1">
      <alignment horizontal="center" vertical="center" wrapText="1"/>
    </xf>
    <xf numFmtId="0" fontId="9" fillId="4" borderId="46" xfId="0" applyFont="1" applyFill="1" applyBorder="1" applyAlignment="1">
      <alignment horizontal="center" vertical="center" wrapText="1"/>
    </xf>
    <xf numFmtId="0" fontId="8" fillId="4" borderId="47" xfId="0" applyFont="1" applyFill="1" applyBorder="1" applyAlignment="1">
      <alignment horizontal="center" vertical="center" wrapText="1"/>
    </xf>
    <xf numFmtId="0" fontId="8" fillId="4" borderId="55" xfId="0" applyFont="1" applyFill="1" applyBorder="1" applyAlignment="1">
      <alignment horizontal="center" vertical="center" wrapText="1"/>
    </xf>
    <xf numFmtId="0" fontId="8" fillId="4" borderId="56" xfId="0" applyFont="1" applyFill="1" applyBorder="1" applyAlignment="1">
      <alignment horizontal="center" vertical="center" wrapText="1"/>
    </xf>
    <xf numFmtId="0" fontId="14" fillId="0" borderId="10" xfId="0" applyFont="1" applyBorder="1" applyAlignment="1">
      <alignment horizontal="left" indent="2"/>
    </xf>
    <xf numFmtId="0" fontId="9" fillId="2" borderId="60" xfId="0" applyFont="1" applyFill="1" applyBorder="1" applyAlignment="1">
      <alignment horizontal="center" vertical="center"/>
    </xf>
    <xf numFmtId="1" fontId="9" fillId="9" borderId="10" xfId="0" applyNumberFormat="1" applyFont="1" applyFill="1" applyBorder="1" applyAlignment="1">
      <alignment horizontal="center" vertical="center" wrapText="1"/>
    </xf>
    <xf numFmtId="0" fontId="9" fillId="0" borderId="32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left" vertical="top" wrapText="1" indent="2"/>
    </xf>
    <xf numFmtId="0" fontId="9" fillId="2" borderId="48" xfId="0" applyFont="1" applyFill="1" applyBorder="1" applyAlignment="1">
      <alignment horizontal="center" vertical="center" wrapText="1"/>
    </xf>
    <xf numFmtId="0" fontId="9" fillId="9" borderId="32" xfId="0" applyFont="1" applyFill="1" applyBorder="1" applyAlignment="1">
      <alignment horizontal="center" vertical="center" wrapText="1"/>
    </xf>
    <xf numFmtId="1" fontId="9" fillId="9" borderId="33" xfId="0" applyNumberFormat="1" applyFont="1" applyFill="1" applyBorder="1" applyAlignment="1">
      <alignment horizontal="center" vertical="center" wrapText="1"/>
    </xf>
    <xf numFmtId="1" fontId="9" fillId="9" borderId="54" xfId="0" applyNumberFormat="1" applyFont="1" applyFill="1" applyBorder="1" applyAlignment="1">
      <alignment horizontal="center" vertical="center" wrapText="1"/>
    </xf>
    <xf numFmtId="1" fontId="9" fillId="9" borderId="50" xfId="0" applyNumberFormat="1" applyFont="1" applyFill="1" applyBorder="1" applyAlignment="1">
      <alignment horizontal="center" vertical="center" wrapText="1"/>
    </xf>
    <xf numFmtId="1" fontId="9" fillId="9" borderId="32" xfId="0" applyNumberFormat="1" applyFont="1" applyFill="1" applyBorder="1" applyAlignment="1">
      <alignment horizontal="center" vertical="center" wrapText="1"/>
    </xf>
    <xf numFmtId="0" fontId="9" fillId="7" borderId="6" xfId="0" applyFont="1" applyFill="1" applyBorder="1" applyAlignment="1">
      <alignment horizontal="center" vertical="center" wrapText="1"/>
    </xf>
    <xf numFmtId="0" fontId="9" fillId="0" borderId="59" xfId="0" applyFont="1" applyBorder="1" applyAlignment="1">
      <alignment vertical="center" wrapText="1"/>
    </xf>
    <xf numFmtId="0" fontId="9" fillId="0" borderId="60" xfId="0" applyFont="1" applyBorder="1" applyAlignment="1">
      <alignment horizontal="center" vertical="center" wrapText="1"/>
    </xf>
    <xf numFmtId="0" fontId="15" fillId="0" borderId="24" xfId="0" applyFont="1" applyBorder="1" applyAlignment="1">
      <alignment horizontal="left" vertical="top"/>
    </xf>
    <xf numFmtId="0" fontId="34" fillId="0" borderId="5" xfId="0" applyFont="1" applyBorder="1" applyAlignment="1">
      <alignment horizontal="center" vertical="center"/>
    </xf>
    <xf numFmtId="0" fontId="34" fillId="0" borderId="3" xfId="0" applyFont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17" fillId="2" borderId="10" xfId="0" applyFont="1" applyFill="1" applyBorder="1" applyAlignment="1">
      <alignment horizontal="center" vertical="center" wrapText="1"/>
    </xf>
    <xf numFmtId="0" fontId="8" fillId="0" borderId="47" xfId="0" applyFont="1" applyBorder="1" applyAlignment="1">
      <alignment horizontal="center" vertical="center" wrapText="1"/>
    </xf>
    <xf numFmtId="0" fontId="8" fillId="0" borderId="57" xfId="0" applyFont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17" fillId="2" borderId="13" xfId="0" applyFont="1" applyFill="1" applyBorder="1" applyAlignment="1">
      <alignment horizontal="center" vertical="center"/>
    </xf>
    <xf numFmtId="0" fontId="35" fillId="2" borderId="10" xfId="0" applyFont="1" applyFill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9" fillId="9" borderId="7" xfId="0" applyFont="1" applyFill="1" applyBorder="1" applyAlignment="1">
      <alignment horizontal="center" vertical="center" wrapText="1"/>
    </xf>
    <xf numFmtId="0" fontId="15" fillId="0" borderId="24" xfId="0" applyFont="1" applyBorder="1" applyAlignment="1">
      <alignment horizontal="left" vertical="center"/>
    </xf>
    <xf numFmtId="0" fontId="8" fillId="0" borderId="5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left" vertical="center" wrapText="1" indent="2"/>
    </xf>
    <xf numFmtId="0" fontId="9" fillId="2" borderId="28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17" fillId="2" borderId="16" xfId="0" applyFont="1" applyFill="1" applyBorder="1" applyAlignment="1">
      <alignment horizontal="center" vertical="center" wrapText="1"/>
    </xf>
    <xf numFmtId="1" fontId="9" fillId="0" borderId="12" xfId="0" applyNumberFormat="1" applyFont="1" applyBorder="1" applyAlignment="1">
      <alignment horizontal="center" vertical="center" wrapText="1"/>
    </xf>
    <xf numFmtId="1" fontId="9" fillId="4" borderId="12" xfId="0" applyNumberFormat="1" applyFont="1" applyFill="1" applyBorder="1" applyAlignment="1">
      <alignment horizontal="center" vertical="center" wrapText="1"/>
    </xf>
    <xf numFmtId="0" fontId="9" fillId="9" borderId="12" xfId="0" applyFont="1" applyFill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36" fillId="0" borderId="52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/>
    </xf>
    <xf numFmtId="0" fontId="9" fillId="9" borderId="53" xfId="0" applyFont="1" applyFill="1" applyBorder="1" applyAlignment="1">
      <alignment horizontal="center" vertical="center" wrapText="1"/>
    </xf>
    <xf numFmtId="0" fontId="15" fillId="3" borderId="5" xfId="0" applyFont="1" applyFill="1" applyBorder="1" applyAlignment="1">
      <alignment horizontal="right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15" fillId="3" borderId="6" xfId="0" applyFont="1" applyFill="1" applyBorder="1" applyAlignment="1">
      <alignment horizontal="right" vertical="center" wrapText="1"/>
    </xf>
    <xf numFmtId="0" fontId="16" fillId="3" borderId="6" xfId="0" applyFont="1" applyFill="1" applyBorder="1" applyAlignment="1">
      <alignment horizontal="right" vertical="center" wrapText="1"/>
    </xf>
    <xf numFmtId="0" fontId="8" fillId="3" borderId="41" xfId="0" applyFont="1" applyFill="1" applyBorder="1" applyAlignment="1">
      <alignment horizontal="center" vertical="center" wrapText="1"/>
    </xf>
    <xf numFmtId="0" fontId="19" fillId="0" borderId="59" xfId="0" applyFont="1" applyBorder="1" applyAlignment="1">
      <alignment wrapText="1"/>
    </xf>
    <xf numFmtId="1" fontId="8" fillId="0" borderId="3" xfId="0" applyNumberFormat="1" applyFont="1" applyBorder="1" applyAlignment="1">
      <alignment horizontal="center" vertical="center" wrapText="1"/>
    </xf>
    <xf numFmtId="0" fontId="16" fillId="0" borderId="6" xfId="0" applyFont="1" applyBorder="1" applyAlignment="1">
      <alignment wrapText="1"/>
    </xf>
    <xf numFmtId="0" fontId="9" fillId="2" borderId="9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0" borderId="43" xfId="0" applyFont="1" applyBorder="1" applyAlignment="1">
      <alignment horizontal="center" vertical="center" wrapText="1"/>
    </xf>
    <xf numFmtId="0" fontId="9" fillId="9" borderId="41" xfId="0" applyFont="1" applyFill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9" fillId="9" borderId="42" xfId="0" applyFont="1" applyFill="1" applyBorder="1" applyAlignment="1">
      <alignment horizontal="center" vertical="center" wrapText="1"/>
    </xf>
    <xf numFmtId="0" fontId="9" fillId="0" borderId="45" xfId="0" applyFont="1" applyBorder="1" applyAlignment="1">
      <alignment horizontal="center" vertical="center" wrapText="1"/>
    </xf>
    <xf numFmtId="0" fontId="8" fillId="2" borderId="44" xfId="0" applyFont="1" applyFill="1" applyBorder="1" applyAlignment="1">
      <alignment horizontal="center" vertical="center" wrapText="1"/>
    </xf>
    <xf numFmtId="0" fontId="37" fillId="0" borderId="18" xfId="0" applyFont="1" applyBorder="1" applyAlignment="1">
      <alignment wrapText="1"/>
    </xf>
    <xf numFmtId="0" fontId="20" fillId="0" borderId="18" xfId="0" applyFont="1" applyBorder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4" fillId="4" borderId="0" xfId="0" applyFont="1" applyFill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0" fontId="15" fillId="0" borderId="18" xfId="0" applyFont="1" applyBorder="1" applyAlignment="1">
      <alignment horizontal="center" vertical="center" wrapText="1"/>
    </xf>
    <xf numFmtId="0" fontId="14" fillId="0" borderId="0" xfId="0" applyFont="1" applyAlignment="1">
      <alignment vertical="center" wrapText="1"/>
    </xf>
    <xf numFmtId="0" fontId="38" fillId="0" borderId="0" xfId="0" applyFont="1"/>
    <xf numFmtId="0" fontId="19" fillId="10" borderId="0" xfId="0" applyFont="1" applyFill="1" applyAlignment="1">
      <alignment horizontal="center" wrapText="1"/>
    </xf>
    <xf numFmtId="0" fontId="39" fillId="0" borderId="0" xfId="0" applyFont="1" applyAlignment="1">
      <alignment vertical="center"/>
    </xf>
    <xf numFmtId="0" fontId="40" fillId="0" borderId="0" xfId="0" applyFont="1" applyAlignment="1">
      <alignment vertical="center"/>
    </xf>
    <xf numFmtId="0" fontId="42" fillId="0" borderId="0" xfId="0" applyFont="1" applyAlignment="1">
      <alignment wrapText="1"/>
    </xf>
    <xf numFmtId="0" fontId="6" fillId="0" borderId="70" xfId="0" applyFont="1" applyBorder="1" applyAlignment="1">
      <alignment horizontal="center" vertical="center" wrapText="1"/>
    </xf>
    <xf numFmtId="0" fontId="6" fillId="0" borderId="6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1" fillId="0" borderId="17" xfId="0" applyFont="1" applyBorder="1" applyAlignment="1">
      <alignment wrapText="1"/>
    </xf>
    <xf numFmtId="0" fontId="8" fillId="0" borderId="23" xfId="0" applyFont="1" applyBorder="1" applyAlignment="1">
      <alignment horizontal="left" vertical="top" wrapText="1"/>
    </xf>
    <xf numFmtId="0" fontId="43" fillId="0" borderId="3" xfId="0" applyFont="1" applyBorder="1" applyAlignment="1">
      <alignment horizontal="center" vertical="center" wrapText="1"/>
    </xf>
    <xf numFmtId="0" fontId="44" fillId="4" borderId="3" xfId="0" applyFont="1" applyFill="1" applyBorder="1" applyAlignment="1">
      <alignment horizontal="center" wrapText="1"/>
    </xf>
    <xf numFmtId="0" fontId="44" fillId="0" borderId="18" xfId="0" applyFont="1" applyBorder="1" applyAlignment="1">
      <alignment horizontal="center" wrapText="1"/>
    </xf>
    <xf numFmtId="0" fontId="44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9" fillId="11" borderId="10" xfId="0" applyFont="1" applyFill="1" applyBorder="1" applyAlignment="1">
      <alignment horizontal="center" wrapText="1"/>
    </xf>
    <xf numFmtId="0" fontId="17" fillId="11" borderId="10" xfId="0" applyFont="1" applyFill="1" applyBorder="1" applyAlignment="1">
      <alignment horizontal="center" vertical="center" wrapText="1"/>
    </xf>
    <xf numFmtId="1" fontId="9" fillId="12" borderId="10" xfId="0" applyNumberFormat="1" applyFont="1" applyFill="1" applyBorder="1" applyAlignment="1">
      <alignment horizontal="center" vertical="center" wrapText="1"/>
    </xf>
    <xf numFmtId="0" fontId="9" fillId="12" borderId="23" xfId="0" applyFont="1" applyFill="1" applyBorder="1" applyAlignment="1">
      <alignment horizontal="center" wrapText="1"/>
    </xf>
    <xf numFmtId="0" fontId="9" fillId="0" borderId="23" xfId="0" applyFont="1" applyBorder="1" applyAlignment="1">
      <alignment horizontal="center" wrapText="1"/>
    </xf>
    <xf numFmtId="0" fontId="8" fillId="0" borderId="48" xfId="0" applyFont="1" applyBorder="1" applyAlignment="1">
      <alignment horizontal="center" wrapText="1"/>
    </xf>
    <xf numFmtId="0" fontId="8" fillId="11" borderId="16" xfId="0" applyFont="1" applyFill="1" applyBorder="1" applyAlignment="1">
      <alignment horizontal="center" wrapText="1"/>
    </xf>
    <xf numFmtId="0" fontId="8" fillId="0" borderId="22" xfId="0" applyFont="1" applyBorder="1" applyAlignment="1">
      <alignment horizontal="left" vertical="top"/>
    </xf>
    <xf numFmtId="0" fontId="14" fillId="0" borderId="10" xfId="0" applyFont="1" applyBorder="1" applyAlignment="1">
      <alignment horizontal="center"/>
    </xf>
    <xf numFmtId="0" fontId="14" fillId="0" borderId="10" xfId="0" applyFont="1" applyBorder="1" applyAlignment="1">
      <alignment horizontal="center" wrapText="1"/>
    </xf>
    <xf numFmtId="0" fontId="15" fillId="0" borderId="10" xfId="0" applyFont="1" applyBorder="1" applyAlignment="1">
      <alignment horizontal="center" wrapText="1"/>
    </xf>
    <xf numFmtId="0" fontId="17" fillId="0" borderId="0" xfId="0" applyFont="1" applyAlignment="1">
      <alignment horizontal="center" vertical="center" wrapText="1"/>
    </xf>
    <xf numFmtId="1" fontId="17" fillId="0" borderId="0" xfId="0" applyNumberFormat="1" applyFont="1" applyAlignment="1">
      <alignment horizontal="center" vertical="center" wrapText="1"/>
    </xf>
    <xf numFmtId="1" fontId="15" fillId="0" borderId="0" xfId="0" applyNumberFormat="1" applyFont="1" applyAlignment="1">
      <alignment horizontal="center" vertical="center" wrapText="1"/>
    </xf>
    <xf numFmtId="164" fontId="15" fillId="0" borderId="0" xfId="0" applyNumberFormat="1" applyFont="1" applyAlignment="1">
      <alignment horizontal="center" vertical="center" wrapText="1"/>
    </xf>
    <xf numFmtId="0" fontId="9" fillId="0" borderId="54" xfId="0" applyFont="1" applyBorder="1" applyAlignment="1">
      <alignment horizontal="left" vertical="top" indent="2"/>
    </xf>
    <xf numFmtId="0" fontId="14" fillId="11" borderId="10" xfId="0" applyFont="1" applyFill="1" applyBorder="1" applyAlignment="1">
      <alignment horizontal="center"/>
    </xf>
    <xf numFmtId="0" fontId="14" fillId="11" borderId="10" xfId="0" applyFont="1" applyFill="1" applyBorder="1" applyAlignment="1">
      <alignment horizontal="center" vertical="center" wrapText="1"/>
    </xf>
    <xf numFmtId="0" fontId="14" fillId="12" borderId="10" xfId="0" applyFont="1" applyFill="1" applyBorder="1" applyAlignment="1">
      <alignment horizontal="center" vertical="center" wrapText="1"/>
    </xf>
    <xf numFmtId="0" fontId="14" fillId="12" borderId="10" xfId="0" applyFont="1" applyFill="1" applyBorder="1" applyAlignment="1">
      <alignment horizontal="center" wrapText="1"/>
    </xf>
    <xf numFmtId="0" fontId="15" fillId="11" borderId="10" xfId="0" applyFont="1" applyFill="1" applyBorder="1" applyAlignment="1">
      <alignment horizontal="center" wrapText="1"/>
    </xf>
    <xf numFmtId="0" fontId="9" fillId="0" borderId="40" xfId="0" applyFont="1" applyBorder="1" applyAlignment="1">
      <alignment horizontal="left" vertical="top" indent="2"/>
    </xf>
    <xf numFmtId="0" fontId="14" fillId="11" borderId="13" xfId="0" applyFont="1" applyFill="1" applyBorder="1" applyAlignment="1">
      <alignment horizontal="center"/>
    </xf>
    <xf numFmtId="0" fontId="14" fillId="11" borderId="13" xfId="0" applyFont="1" applyFill="1" applyBorder="1" applyAlignment="1">
      <alignment horizontal="center" vertical="center" wrapText="1"/>
    </xf>
    <xf numFmtId="0" fontId="14" fillId="12" borderId="13" xfId="0" applyFont="1" applyFill="1" applyBorder="1" applyAlignment="1">
      <alignment horizontal="center" vertical="center" wrapText="1"/>
    </xf>
    <xf numFmtId="0" fontId="14" fillId="12" borderId="13" xfId="0" applyFont="1" applyFill="1" applyBorder="1" applyAlignment="1">
      <alignment horizontal="center" wrapText="1"/>
    </xf>
    <xf numFmtId="0" fontId="14" fillId="0" borderId="13" xfId="0" applyFont="1" applyBorder="1" applyAlignment="1">
      <alignment horizontal="center" wrapText="1"/>
    </xf>
    <xf numFmtId="0" fontId="14" fillId="13" borderId="13" xfId="0" applyFont="1" applyFill="1" applyBorder="1" applyAlignment="1">
      <alignment horizontal="center" wrapText="1"/>
    </xf>
    <xf numFmtId="0" fontId="15" fillId="11" borderId="13" xfId="0" applyFont="1" applyFill="1" applyBorder="1" applyAlignment="1">
      <alignment horizontal="center" wrapText="1"/>
    </xf>
    <xf numFmtId="0" fontId="9" fillId="0" borderId="16" xfId="0" applyFont="1" applyBorder="1" applyAlignment="1">
      <alignment horizontal="left" vertical="top" wrapText="1" indent="2"/>
    </xf>
    <xf numFmtId="0" fontId="9" fillId="11" borderId="27" xfId="0" applyFont="1" applyFill="1" applyBorder="1" applyAlignment="1">
      <alignment horizontal="center" wrapText="1"/>
    </xf>
    <xf numFmtId="0" fontId="9" fillId="11" borderId="16" xfId="0" applyFont="1" applyFill="1" applyBorder="1" applyAlignment="1">
      <alignment horizontal="center" wrapText="1"/>
    </xf>
    <xf numFmtId="0" fontId="17" fillId="11" borderId="16" xfId="0" applyFont="1" applyFill="1" applyBorder="1" applyAlignment="1">
      <alignment horizontal="center" vertical="center" wrapText="1"/>
    </xf>
    <xf numFmtId="0" fontId="9" fillId="14" borderId="16" xfId="0" applyFont="1" applyFill="1" applyBorder="1" applyAlignment="1">
      <alignment horizontal="center" vertical="center" wrapText="1"/>
    </xf>
    <xf numFmtId="1" fontId="9" fillId="14" borderId="16" xfId="0" applyNumberFormat="1" applyFont="1" applyFill="1" applyBorder="1" applyAlignment="1">
      <alignment horizontal="center" vertical="center" wrapText="1"/>
    </xf>
    <xf numFmtId="1" fontId="9" fillId="4" borderId="22" xfId="0" applyNumberFormat="1" applyFont="1" applyFill="1" applyBorder="1" applyAlignment="1">
      <alignment horizontal="center" vertical="center" wrapText="1"/>
    </xf>
    <xf numFmtId="0" fontId="9" fillId="12" borderId="16" xfId="0" applyFont="1" applyFill="1" applyBorder="1" applyAlignment="1">
      <alignment horizontal="center" wrapText="1"/>
    </xf>
    <xf numFmtId="0" fontId="9" fillId="0" borderId="16" xfId="0" applyFont="1" applyBorder="1" applyAlignment="1">
      <alignment horizontal="center" wrapText="1"/>
    </xf>
    <xf numFmtId="1" fontId="9" fillId="0" borderId="16" xfId="0" applyNumberFormat="1" applyFont="1" applyBorder="1" applyAlignment="1">
      <alignment horizontal="center" wrapText="1"/>
    </xf>
    <xf numFmtId="0" fontId="8" fillId="0" borderId="27" xfId="0" applyFont="1" applyBorder="1" applyAlignment="1">
      <alignment horizontal="center" wrapText="1"/>
    </xf>
    <xf numFmtId="0" fontId="45" fillId="0" borderId="0" xfId="0" applyFont="1" applyAlignment="1">
      <alignment wrapText="1"/>
    </xf>
    <xf numFmtId="0" fontId="15" fillId="0" borderId="0" xfId="0" applyFont="1" applyAlignment="1">
      <alignment wrapText="1"/>
    </xf>
    <xf numFmtId="0" fontId="9" fillId="0" borderId="10" xfId="0" applyFont="1" applyBorder="1" applyAlignment="1">
      <alignment horizontal="left" vertical="top" wrapText="1" indent="2"/>
    </xf>
    <xf numFmtId="1" fontId="9" fillId="14" borderId="10" xfId="0" applyNumberFormat="1" applyFont="1" applyFill="1" applyBorder="1" applyAlignment="1">
      <alignment horizontal="center" vertical="center" wrapText="1"/>
    </xf>
    <xf numFmtId="1" fontId="9" fillId="4" borderId="30" xfId="0" applyNumberFormat="1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 wrapText="1"/>
    </xf>
    <xf numFmtId="0" fontId="9" fillId="13" borderId="10" xfId="0" applyFont="1" applyFill="1" applyBorder="1" applyAlignment="1">
      <alignment horizontal="center" wrapText="1"/>
    </xf>
    <xf numFmtId="1" fontId="9" fillId="12" borderId="10" xfId="0" applyNumberFormat="1" applyFont="1" applyFill="1" applyBorder="1" applyAlignment="1">
      <alignment horizontal="center" wrapText="1"/>
    </xf>
    <xf numFmtId="1" fontId="45" fillId="0" borderId="0" xfId="0" applyNumberFormat="1" applyFont="1" applyAlignment="1">
      <alignment horizontal="center" vertical="center" wrapText="1"/>
    </xf>
    <xf numFmtId="0" fontId="4" fillId="3" borderId="59" xfId="0" applyFont="1" applyFill="1" applyBorder="1" applyAlignment="1">
      <alignment horizontal="right" wrapText="1"/>
    </xf>
    <xf numFmtId="0" fontId="8" fillId="3" borderId="11" xfId="0" applyFont="1" applyFill="1" applyBorder="1" applyAlignment="1">
      <alignment horizontal="center" wrapText="1"/>
    </xf>
    <xf numFmtId="0" fontId="46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" fontId="4" fillId="0" borderId="0" xfId="0" applyNumberFormat="1" applyFont="1" applyAlignment="1">
      <alignment horizontal="center" vertical="center" wrapText="1"/>
    </xf>
    <xf numFmtId="0" fontId="8" fillId="0" borderId="20" xfId="0" applyFont="1" applyBorder="1" applyAlignment="1">
      <alignment horizontal="left" vertical="top"/>
    </xf>
    <xf numFmtId="0" fontId="47" fillId="0" borderId="23" xfId="0" applyFont="1" applyBorder="1" applyAlignment="1">
      <alignment horizontal="center"/>
    </xf>
    <xf numFmtId="0" fontId="14" fillId="0" borderId="23" xfId="0" applyFont="1" applyBorder="1" applyAlignment="1">
      <alignment horizontal="center" vertical="center" wrapText="1"/>
    </xf>
    <xf numFmtId="0" fontId="14" fillId="4" borderId="23" xfId="0" applyFont="1" applyFill="1" applyBorder="1" applyAlignment="1">
      <alignment horizontal="center" vertical="center" wrapText="1"/>
    </xf>
    <xf numFmtId="0" fontId="14" fillId="0" borderId="23" xfId="0" applyFont="1" applyBorder="1" applyAlignment="1">
      <alignment horizontal="center" wrapText="1"/>
    </xf>
    <xf numFmtId="0" fontId="15" fillId="0" borderId="23" xfId="0" applyFont="1" applyBorder="1" applyAlignment="1">
      <alignment horizontal="center" wrapText="1"/>
    </xf>
    <xf numFmtId="0" fontId="9" fillId="0" borderId="54" xfId="0" applyFont="1" applyBorder="1" applyAlignment="1">
      <alignment horizontal="left" vertical="top" wrapText="1" indent="2"/>
    </xf>
    <xf numFmtId="0" fontId="14" fillId="11" borderId="10" xfId="0" applyFont="1" applyFill="1" applyBorder="1" applyAlignment="1">
      <alignment horizontal="center" vertical="center"/>
    </xf>
    <xf numFmtId="0" fontId="15" fillId="11" borderId="10" xfId="0" applyFont="1" applyFill="1" applyBorder="1" applyAlignment="1">
      <alignment horizontal="center" vertical="center" wrapText="1"/>
    </xf>
    <xf numFmtId="2" fontId="15" fillId="0" borderId="0" xfId="0" applyNumberFormat="1" applyFont="1" applyAlignment="1">
      <alignment horizontal="center" vertical="center" wrapText="1"/>
    </xf>
    <xf numFmtId="0" fontId="14" fillId="0" borderId="63" xfId="0" applyFont="1" applyBorder="1" applyAlignment="1">
      <alignment horizontal="center" vertical="center"/>
    </xf>
    <xf numFmtId="0" fontId="14" fillId="0" borderId="63" xfId="0" applyFont="1" applyBorder="1" applyAlignment="1">
      <alignment horizontal="center" wrapText="1"/>
    </xf>
    <xf numFmtId="0" fontId="9" fillId="0" borderId="12" xfId="0" applyFont="1" applyBorder="1" applyAlignment="1">
      <alignment horizontal="left" vertical="center" wrapText="1" indent="2"/>
    </xf>
    <xf numFmtId="0" fontId="9" fillId="11" borderId="12" xfId="0" applyFont="1" applyFill="1" applyBorder="1" applyAlignment="1">
      <alignment horizontal="center" wrapText="1"/>
    </xf>
    <xf numFmtId="0" fontId="17" fillId="11" borderId="12" xfId="0" applyFont="1" applyFill="1" applyBorder="1" applyAlignment="1">
      <alignment horizontal="center" vertical="center" wrapText="1"/>
    </xf>
    <xf numFmtId="0" fontId="9" fillId="14" borderId="12" xfId="0" applyFont="1" applyFill="1" applyBorder="1" applyAlignment="1">
      <alignment horizontal="center" vertical="center" wrapText="1"/>
    </xf>
    <xf numFmtId="0" fontId="9" fillId="0" borderId="12" xfId="0" applyFont="1" applyBorder="1" applyAlignment="1">
      <alignment horizontal="center" wrapText="1"/>
    </xf>
    <xf numFmtId="0" fontId="9" fillId="12" borderId="12" xfId="0" applyFont="1" applyFill="1" applyBorder="1" applyAlignment="1">
      <alignment horizontal="center" wrapText="1"/>
    </xf>
    <xf numFmtId="0" fontId="8" fillId="0" borderId="28" xfId="0" applyFont="1" applyBorder="1" applyAlignment="1">
      <alignment horizontal="center" wrapText="1"/>
    </xf>
    <xf numFmtId="0" fontId="8" fillId="0" borderId="12" xfId="0" applyFont="1" applyBorder="1" applyAlignment="1">
      <alignment horizontal="center" wrapText="1"/>
    </xf>
    <xf numFmtId="0" fontId="8" fillId="11" borderId="12" xfId="0" applyFont="1" applyFill="1" applyBorder="1" applyAlignment="1">
      <alignment horizontal="center" wrapText="1"/>
    </xf>
    <xf numFmtId="0" fontId="4" fillId="3" borderId="29" xfId="0" applyFont="1" applyFill="1" applyBorder="1" applyAlignment="1">
      <alignment horizontal="right" wrapText="1"/>
    </xf>
    <xf numFmtId="0" fontId="8" fillId="3" borderId="6" xfId="0" applyFont="1" applyFill="1" applyBorder="1" applyAlignment="1">
      <alignment horizontal="center" wrapText="1"/>
    </xf>
    <xf numFmtId="1" fontId="8" fillId="3" borderId="6" xfId="0" applyNumberFormat="1" applyFont="1" applyFill="1" applyBorder="1" applyAlignment="1">
      <alignment horizontal="center" wrapText="1"/>
    </xf>
    <xf numFmtId="0" fontId="39" fillId="0" borderId="0" xfId="0" applyFont="1" applyAlignment="1">
      <alignment wrapText="1"/>
    </xf>
    <xf numFmtId="1" fontId="8" fillId="3" borderId="11" xfId="0" applyNumberFormat="1" applyFont="1" applyFill="1" applyBorder="1" applyAlignment="1">
      <alignment horizontal="center" wrapText="1"/>
    </xf>
    <xf numFmtId="0" fontId="33" fillId="0" borderId="0" xfId="0" applyFont="1" applyAlignment="1">
      <alignment horizontal="center" vertical="center" wrapText="1"/>
    </xf>
    <xf numFmtId="1" fontId="33" fillId="0" borderId="0" xfId="0" applyNumberFormat="1" applyFont="1" applyAlignment="1">
      <alignment horizontal="center" vertical="center" wrapText="1"/>
    </xf>
    <xf numFmtId="2" fontId="33" fillId="0" borderId="0" xfId="0" applyNumberFormat="1" applyFont="1" applyAlignment="1">
      <alignment horizontal="center" vertical="center" wrapText="1"/>
    </xf>
    <xf numFmtId="0" fontId="4" fillId="0" borderId="6" xfId="0" applyFont="1" applyBorder="1" applyAlignment="1">
      <alignment horizontal="center" wrapText="1"/>
    </xf>
    <xf numFmtId="0" fontId="8" fillId="0" borderId="6" xfId="0" applyFont="1" applyBorder="1" applyAlignment="1">
      <alignment horizontal="center" wrapText="1"/>
    </xf>
    <xf numFmtId="1" fontId="4" fillId="0" borderId="6" xfId="0" applyNumberFormat="1" applyFont="1" applyBorder="1" applyAlignment="1">
      <alignment horizontal="center" wrapText="1"/>
    </xf>
    <xf numFmtId="1" fontId="39" fillId="0" borderId="0" xfId="0" applyNumberFormat="1" applyFont="1" applyAlignment="1">
      <alignment wrapText="1"/>
    </xf>
    <xf numFmtId="2" fontId="3" fillId="0" borderId="0" xfId="0" applyNumberFormat="1" applyFont="1" applyAlignment="1">
      <alignment wrapText="1"/>
    </xf>
    <xf numFmtId="0" fontId="48" fillId="0" borderId="18" xfId="0" applyFont="1" applyBorder="1" applyAlignment="1">
      <alignment wrapText="1"/>
    </xf>
    <xf numFmtId="0" fontId="1" fillId="0" borderId="0" xfId="0" applyFont="1" applyAlignment="1">
      <alignment horizontal="left" wrapText="1"/>
    </xf>
    <xf numFmtId="0" fontId="2" fillId="4" borderId="0" xfId="0" applyFont="1" applyFill="1" applyAlignment="1">
      <alignment horizontal="center" wrapText="1"/>
    </xf>
    <xf numFmtId="0" fontId="6" fillId="0" borderId="16" xfId="0" applyFont="1" applyBorder="1" applyAlignment="1">
      <alignment horizontal="left" vertical="top" wrapText="1" indent="2"/>
    </xf>
    <xf numFmtId="1" fontId="9" fillId="0" borderId="23" xfId="0" applyNumberFormat="1" applyFont="1" applyBorder="1" applyAlignment="1">
      <alignment horizontal="center" wrapText="1"/>
    </xf>
    <xf numFmtId="0" fontId="8" fillId="2" borderId="16" xfId="0" applyFont="1" applyFill="1" applyBorder="1" applyAlignment="1">
      <alignment horizontal="center" wrapText="1"/>
    </xf>
    <xf numFmtId="0" fontId="6" fillId="0" borderId="10" xfId="0" applyFont="1" applyBorder="1" applyAlignment="1">
      <alignment horizontal="left" vertical="top" wrapText="1" indent="2"/>
    </xf>
    <xf numFmtId="0" fontId="6" fillId="0" borderId="12" xfId="0" applyFont="1" applyBorder="1" applyAlignment="1">
      <alignment horizontal="left" vertical="center" wrapText="1" indent="2"/>
    </xf>
    <xf numFmtId="0" fontId="9" fillId="11" borderId="13" xfId="0" applyFont="1" applyFill="1" applyBorder="1" applyAlignment="1">
      <alignment horizontal="center" wrapText="1"/>
    </xf>
    <xf numFmtId="0" fontId="17" fillId="11" borderId="13" xfId="0" applyFont="1" applyFill="1" applyBorder="1" applyAlignment="1">
      <alignment horizontal="center" vertical="center" wrapText="1"/>
    </xf>
    <xf numFmtId="1" fontId="9" fillId="4" borderId="13" xfId="0" applyNumberFormat="1" applyFont="1" applyFill="1" applyBorder="1" applyAlignment="1">
      <alignment horizontal="center" vertical="center" wrapText="1"/>
    </xf>
    <xf numFmtId="0" fontId="9" fillId="14" borderId="13" xfId="0" applyFont="1" applyFill="1" applyBorder="1" applyAlignment="1">
      <alignment horizontal="center" vertical="center" wrapText="1"/>
    </xf>
    <xf numFmtId="0" fontId="9" fillId="4" borderId="68" xfId="0" applyFont="1" applyFill="1" applyBorder="1" applyAlignment="1">
      <alignment horizontal="center" vertical="center" wrapText="1"/>
    </xf>
    <xf numFmtId="0" fontId="9" fillId="0" borderId="13" xfId="0" applyFont="1" applyBorder="1" applyAlignment="1">
      <alignment horizontal="center" wrapText="1"/>
    </xf>
    <xf numFmtId="0" fontId="9" fillId="12" borderId="13" xfId="0" applyFont="1" applyFill="1" applyBorder="1" applyAlignment="1">
      <alignment horizontal="center" wrapText="1"/>
    </xf>
    <xf numFmtId="0" fontId="8" fillId="0" borderId="69" xfId="0" applyFont="1" applyBorder="1" applyAlignment="1">
      <alignment horizontal="center" wrapText="1"/>
    </xf>
    <xf numFmtId="0" fontId="8" fillId="0" borderId="13" xfId="0" applyFont="1" applyBorder="1" applyAlignment="1">
      <alignment horizontal="center" wrapText="1"/>
    </xf>
    <xf numFmtId="0" fontId="8" fillId="2" borderId="13" xfId="0" applyFont="1" applyFill="1" applyBorder="1" applyAlignment="1">
      <alignment horizontal="center" wrapText="1"/>
    </xf>
    <xf numFmtId="0" fontId="8" fillId="3" borderId="4" xfId="0" applyFont="1" applyFill="1" applyBorder="1" applyAlignment="1">
      <alignment horizontal="right" vertical="center" wrapText="1"/>
    </xf>
    <xf numFmtId="0" fontId="8" fillId="3" borderId="1" xfId="0" applyFont="1" applyFill="1" applyBorder="1" applyAlignment="1">
      <alignment horizontal="center" wrapText="1"/>
    </xf>
    <xf numFmtId="0" fontId="46" fillId="0" borderId="0" xfId="0" applyFont="1" applyAlignment="1">
      <alignment wrapText="1"/>
    </xf>
    <xf numFmtId="20" fontId="21" fillId="0" borderId="0" xfId="0" applyNumberFormat="1" applyFont="1" applyAlignment="1">
      <alignment wrapText="1"/>
    </xf>
    <xf numFmtId="0" fontId="14" fillId="0" borderId="54" xfId="0" applyFont="1" applyBorder="1" applyAlignment="1">
      <alignment horizontal="center" vertical="center" wrapText="1"/>
    </xf>
    <xf numFmtId="0" fontId="15" fillId="0" borderId="22" xfId="0" applyFont="1" applyBorder="1" applyAlignment="1">
      <alignment horizontal="left" vertical="center"/>
    </xf>
    <xf numFmtId="0" fontId="14" fillId="0" borderId="10" xfId="0" applyFont="1" applyBorder="1" applyAlignment="1">
      <alignment horizontal="center" vertical="center"/>
    </xf>
    <xf numFmtId="0" fontId="26" fillId="0" borderId="54" xfId="0" applyFont="1" applyBorder="1" applyAlignment="1">
      <alignment horizontal="left" vertical="center" indent="2"/>
    </xf>
    <xf numFmtId="0" fontId="26" fillId="0" borderId="40" xfId="0" applyFont="1" applyBorder="1" applyAlignment="1">
      <alignment horizontal="left" vertical="center" indent="2"/>
    </xf>
    <xf numFmtId="0" fontId="14" fillId="0" borderId="43" xfId="0" applyFont="1" applyBorder="1" applyAlignment="1">
      <alignment wrapText="1"/>
    </xf>
    <xf numFmtId="1" fontId="14" fillId="7" borderId="54" xfId="0" applyNumberFormat="1" applyFont="1" applyFill="1" applyBorder="1" applyAlignment="1">
      <alignment horizontal="center" vertical="center" wrapText="1"/>
    </xf>
    <xf numFmtId="0" fontId="15" fillId="0" borderId="32" xfId="0" applyFont="1" applyBorder="1" applyAlignment="1">
      <alignment horizontal="center" vertical="center" wrapText="1"/>
    </xf>
    <xf numFmtId="0" fontId="26" fillId="0" borderId="13" xfId="0" applyFont="1" applyBorder="1" applyAlignment="1">
      <alignment horizontal="left" vertical="center" wrapText="1" indent="2"/>
    </xf>
    <xf numFmtId="0" fontId="15" fillId="0" borderId="15" xfId="0" applyFont="1" applyBorder="1" applyAlignment="1">
      <alignment horizontal="center" vertical="center" wrapText="1"/>
    </xf>
    <xf numFmtId="0" fontId="14" fillId="7" borderId="52" xfId="0" applyFont="1" applyFill="1" applyBorder="1" applyAlignment="1">
      <alignment horizontal="center" vertical="center" wrapText="1"/>
    </xf>
    <xf numFmtId="0" fontId="15" fillId="8" borderId="11" xfId="0" applyFont="1" applyFill="1" applyBorder="1" applyAlignment="1">
      <alignment horizontal="center" vertical="center" wrapText="1"/>
    </xf>
    <xf numFmtId="2" fontId="18" fillId="0" borderId="0" xfId="0" applyNumberFormat="1" applyFont="1" applyAlignment="1">
      <alignment wrapText="1"/>
    </xf>
    <xf numFmtId="2" fontId="18" fillId="0" borderId="0" xfId="0" applyNumberFormat="1" applyFont="1" applyAlignment="1">
      <alignment horizontal="center" wrapText="1"/>
    </xf>
    <xf numFmtId="0" fontId="15" fillId="0" borderId="20" xfId="0" applyFont="1" applyBorder="1" applyAlignment="1">
      <alignment horizontal="left" vertical="center"/>
    </xf>
    <xf numFmtId="0" fontId="14" fillId="0" borderId="36" xfId="0" applyFont="1" applyBorder="1" applyAlignment="1">
      <alignment horizontal="center" wrapText="1"/>
    </xf>
    <xf numFmtId="0" fontId="14" fillId="0" borderId="38" xfId="0" applyFont="1" applyBorder="1" applyAlignment="1">
      <alignment horizontal="center" wrapText="1"/>
    </xf>
    <xf numFmtId="0" fontId="14" fillId="0" borderId="39" xfId="0" applyFont="1" applyBorder="1" applyAlignment="1">
      <alignment horizontal="center" wrapText="1"/>
    </xf>
    <xf numFmtId="0" fontId="15" fillId="8" borderId="23" xfId="0" applyFont="1" applyFill="1" applyBorder="1" applyAlignment="1">
      <alignment horizontal="center" vertical="center" wrapText="1"/>
    </xf>
    <xf numFmtId="0" fontId="18" fillId="2" borderId="12" xfId="0" applyFont="1" applyFill="1" applyBorder="1" applyAlignment="1">
      <alignment horizontal="center" vertical="center" wrapText="1"/>
    </xf>
    <xf numFmtId="0" fontId="18" fillId="3" borderId="29" xfId="0" applyFont="1" applyFill="1" applyBorder="1" applyAlignment="1">
      <alignment horizontal="left" vertical="top" wrapText="1"/>
    </xf>
    <xf numFmtId="0" fontId="20" fillId="3" borderId="9" xfId="0" applyFont="1" applyFill="1" applyBorder="1" applyAlignment="1">
      <alignment horizontal="center" vertical="center" wrapText="1"/>
    </xf>
    <xf numFmtId="0" fontId="15" fillId="3" borderId="9" xfId="0" applyFont="1" applyFill="1" applyBorder="1" applyAlignment="1">
      <alignment horizontal="center" vertical="center" wrapText="1"/>
    </xf>
    <xf numFmtId="0" fontId="14" fillId="3" borderId="9" xfId="0" applyFont="1" applyFill="1" applyBorder="1" applyAlignment="1">
      <alignment horizontal="center" vertical="center" wrapText="1"/>
    </xf>
    <xf numFmtId="0" fontId="14" fillId="3" borderId="43" xfId="0" applyFont="1" applyFill="1" applyBorder="1" applyAlignment="1">
      <alignment horizontal="center" vertical="center" wrapText="1"/>
    </xf>
    <xf numFmtId="0" fontId="14" fillId="3" borderId="41" xfId="0" applyFont="1" applyFill="1" applyBorder="1" applyAlignment="1">
      <alignment horizontal="center" vertical="center" wrapText="1"/>
    </xf>
    <xf numFmtId="0" fontId="14" fillId="3" borderId="42" xfId="0" applyFont="1" applyFill="1" applyBorder="1" applyAlignment="1">
      <alignment horizontal="center" vertical="center" wrapText="1"/>
    </xf>
    <xf numFmtId="0" fontId="14" fillId="3" borderId="45" xfId="0" applyFont="1" applyFill="1" applyBorder="1" applyAlignment="1">
      <alignment horizontal="center" vertical="center" wrapText="1"/>
    </xf>
    <xf numFmtId="0" fontId="15" fillId="3" borderId="44" xfId="0" applyFont="1" applyFill="1" applyBorder="1" applyAlignment="1">
      <alignment horizontal="center" vertical="top" wrapText="1"/>
    </xf>
    <xf numFmtId="1" fontId="15" fillId="0" borderId="0" xfId="0" applyNumberFormat="1" applyFont="1" applyAlignment="1">
      <alignment wrapText="1"/>
    </xf>
    <xf numFmtId="2" fontId="15" fillId="0" borderId="0" xfId="0" applyNumberFormat="1" applyFont="1" applyAlignment="1">
      <alignment wrapText="1"/>
    </xf>
    <xf numFmtId="1" fontId="9" fillId="0" borderId="0" xfId="0" applyNumberFormat="1" applyFont="1" applyAlignment="1">
      <alignment wrapText="1"/>
    </xf>
    <xf numFmtId="0" fontId="14" fillId="2" borderId="46" xfId="0" applyFont="1" applyFill="1" applyBorder="1" applyAlignment="1">
      <alignment horizontal="center" vertical="center" wrapText="1"/>
    </xf>
    <xf numFmtId="0" fontId="14" fillId="2" borderId="47" xfId="0" applyFont="1" applyFill="1" applyBorder="1" applyAlignment="1">
      <alignment horizontal="center" vertical="center" wrapText="1"/>
    </xf>
    <xf numFmtId="1" fontId="14" fillId="0" borderId="55" xfId="0" applyNumberFormat="1" applyFont="1" applyBorder="1" applyAlignment="1">
      <alignment horizontal="center" vertical="center" wrapText="1"/>
    </xf>
    <xf numFmtId="0" fontId="14" fillId="0" borderId="46" xfId="0" applyFont="1" applyBorder="1" applyAlignment="1">
      <alignment horizontal="center" vertical="center" wrapText="1"/>
    </xf>
    <xf numFmtId="0" fontId="14" fillId="0" borderId="47" xfId="0" applyFont="1" applyBorder="1" applyAlignment="1">
      <alignment horizontal="center" vertical="center" wrapText="1"/>
    </xf>
    <xf numFmtId="0" fontId="8" fillId="4" borderId="16" xfId="0" applyFont="1" applyFill="1" applyBorder="1" applyAlignment="1">
      <alignment horizontal="center" vertical="center"/>
    </xf>
    <xf numFmtId="0" fontId="8" fillId="5" borderId="16" xfId="0" applyFont="1" applyFill="1" applyBorder="1" applyAlignment="1">
      <alignment horizontal="center" vertical="center" wrapText="1"/>
    </xf>
    <xf numFmtId="1" fontId="14" fillId="0" borderId="54" xfId="0" applyNumberFormat="1" applyFont="1" applyBorder="1" applyAlignment="1">
      <alignment horizontal="center" vertical="center" wrapText="1"/>
    </xf>
    <xf numFmtId="1" fontId="14" fillId="0" borderId="30" xfId="0" applyNumberFormat="1" applyFont="1" applyBorder="1" applyAlignment="1">
      <alignment horizontal="center" vertical="center" wrapText="1"/>
    </xf>
    <xf numFmtId="1" fontId="14" fillId="2" borderId="33" xfId="0" applyNumberFormat="1" applyFont="1" applyFill="1" applyBorder="1" applyAlignment="1">
      <alignment horizontal="center" vertical="center" wrapText="1"/>
    </xf>
    <xf numFmtId="0" fontId="14" fillId="2" borderId="51" xfId="0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1" fontId="14" fillId="2" borderId="52" xfId="0" applyNumberFormat="1" applyFont="1" applyFill="1" applyBorder="1" applyAlignment="1">
      <alignment horizontal="center" vertical="center" wrapText="1"/>
    </xf>
    <xf numFmtId="1" fontId="14" fillId="0" borderId="51" xfId="0" applyNumberFormat="1" applyFont="1" applyBorder="1" applyAlignment="1">
      <alignment horizontal="center" vertical="center" wrapText="1"/>
    </xf>
    <xf numFmtId="1" fontId="14" fillId="0" borderId="15" xfId="0" applyNumberFormat="1" applyFont="1" applyBorder="1" applyAlignment="1">
      <alignment horizontal="center" vertical="center" wrapText="1"/>
    </xf>
    <xf numFmtId="1" fontId="14" fillId="0" borderId="52" xfId="0" applyNumberFormat="1" applyFont="1" applyBorder="1" applyAlignment="1">
      <alignment horizontal="center" vertical="center" wrapText="1"/>
    </xf>
    <xf numFmtId="1" fontId="14" fillId="0" borderId="53" xfId="0" applyNumberFormat="1" applyFont="1" applyBorder="1" applyAlignment="1">
      <alignment horizontal="center" vertical="center" wrapText="1"/>
    </xf>
    <xf numFmtId="0" fontId="14" fillId="2" borderId="52" xfId="0" applyFont="1" applyFill="1" applyBorder="1" applyAlignment="1">
      <alignment horizontal="center" vertical="center" wrapText="1"/>
    </xf>
    <xf numFmtId="1" fontId="14" fillId="2" borderId="54" xfId="0" applyNumberFormat="1" applyFont="1" applyFill="1" applyBorder="1" applyAlignment="1">
      <alignment horizontal="center" vertical="center" wrapText="1"/>
    </xf>
    <xf numFmtId="1" fontId="14" fillId="2" borderId="50" xfId="0" applyNumberFormat="1" applyFont="1" applyFill="1" applyBorder="1" applyAlignment="1">
      <alignment horizontal="center" vertical="center" wrapText="1"/>
    </xf>
    <xf numFmtId="0" fontId="14" fillId="2" borderId="50" xfId="0" applyFont="1" applyFill="1" applyBorder="1" applyAlignment="1">
      <alignment horizontal="center" vertical="center" wrapText="1"/>
    </xf>
    <xf numFmtId="0" fontId="14" fillId="2" borderId="32" xfId="0" applyFont="1" applyFill="1" applyBorder="1" applyAlignment="1">
      <alignment horizontal="center" vertical="center" wrapText="1"/>
    </xf>
    <xf numFmtId="0" fontId="14" fillId="2" borderId="33" xfId="0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left" vertical="center" wrapText="1" indent="4"/>
    </xf>
    <xf numFmtId="0" fontId="4" fillId="3" borderId="20" xfId="0" applyFont="1" applyFill="1" applyBorder="1" applyAlignment="1">
      <alignment horizontal="right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9" fillId="0" borderId="23" xfId="0" applyFont="1" applyBorder="1" applyAlignment="1">
      <alignment horizontal="left" vertical="center" wrapText="1" indent="2"/>
    </xf>
    <xf numFmtId="0" fontId="9" fillId="4" borderId="58" xfId="0" applyFont="1" applyFill="1" applyBorder="1" applyAlignment="1">
      <alignment horizontal="center" vertical="center" wrapText="1"/>
    </xf>
    <xf numFmtId="0" fontId="8" fillId="4" borderId="39" xfId="0" applyFont="1" applyFill="1" applyBorder="1" applyAlignment="1">
      <alignment horizontal="center" vertical="center" wrapText="1"/>
    </xf>
    <xf numFmtId="0" fontId="8" fillId="4" borderId="39" xfId="0" applyFont="1" applyFill="1" applyBorder="1" applyAlignment="1">
      <alignment horizontal="center" vertical="center"/>
    </xf>
    <xf numFmtId="0" fontId="9" fillId="0" borderId="37" xfId="0" applyFont="1" applyBorder="1" applyAlignment="1">
      <alignment horizontal="center" vertical="center" wrapText="1"/>
    </xf>
    <xf numFmtId="0" fontId="9" fillId="4" borderId="63" xfId="0" applyFont="1" applyFill="1" applyBorder="1" applyAlignment="1">
      <alignment horizontal="center" vertical="center" wrapText="1"/>
    </xf>
    <xf numFmtId="0" fontId="8" fillId="4" borderId="32" xfId="0" applyFont="1" applyFill="1" applyBorder="1" applyAlignment="1">
      <alignment horizontal="center" vertical="center" wrapText="1"/>
    </xf>
    <xf numFmtId="0" fontId="8" fillId="4" borderId="50" xfId="0" applyFont="1" applyFill="1" applyBorder="1" applyAlignment="1">
      <alignment horizontal="center" vertical="center" wrapText="1"/>
    </xf>
    <xf numFmtId="0" fontId="8" fillId="4" borderId="54" xfId="0" applyFont="1" applyFill="1" applyBorder="1" applyAlignment="1">
      <alignment horizontal="center" vertical="center" wrapText="1"/>
    </xf>
    <xf numFmtId="0" fontId="8" fillId="4" borderId="31" xfId="0" applyFont="1" applyFill="1" applyBorder="1" applyAlignment="1">
      <alignment horizontal="center" vertical="center" wrapText="1"/>
    </xf>
    <xf numFmtId="0" fontId="8" fillId="4" borderId="54" xfId="0" applyFont="1" applyFill="1" applyBorder="1" applyAlignment="1">
      <alignment horizontal="center" vertical="center"/>
    </xf>
    <xf numFmtId="0" fontId="9" fillId="4" borderId="72" xfId="0" applyFont="1" applyFill="1" applyBorder="1" applyAlignment="1">
      <alignment horizontal="center" vertical="center" wrapText="1"/>
    </xf>
    <xf numFmtId="0" fontId="8" fillId="4" borderId="73" xfId="0" applyFont="1" applyFill="1" applyBorder="1" applyAlignment="1">
      <alignment horizontal="center" vertical="center" wrapText="1"/>
    </xf>
    <xf numFmtId="0" fontId="9" fillId="4" borderId="71" xfId="0" applyFont="1" applyFill="1" applyBorder="1" applyAlignment="1">
      <alignment horizontal="center" vertical="center" wrapText="1"/>
    </xf>
    <xf numFmtId="0" fontId="8" fillId="4" borderId="35" xfId="0" applyFont="1" applyFill="1" applyBorder="1" applyAlignment="1">
      <alignment horizontal="center" vertical="center" wrapText="1"/>
    </xf>
    <xf numFmtId="0" fontId="8" fillId="4" borderId="40" xfId="0" applyFont="1" applyFill="1" applyBorder="1" applyAlignment="1">
      <alignment horizontal="center" vertical="center" wrapText="1"/>
    </xf>
    <xf numFmtId="0" fontId="8" fillId="4" borderId="34" xfId="0" applyFont="1" applyFill="1" applyBorder="1" applyAlignment="1">
      <alignment horizontal="center" vertical="center" wrapText="1"/>
    </xf>
    <xf numFmtId="0" fontId="8" fillId="4" borderId="71" xfId="0" applyFont="1" applyFill="1" applyBorder="1" applyAlignment="1">
      <alignment horizontal="center" vertical="center" wrapText="1"/>
    </xf>
    <xf numFmtId="0" fontId="8" fillId="4" borderId="40" xfId="0" applyFont="1" applyFill="1" applyBorder="1" applyAlignment="1">
      <alignment horizontal="center" vertical="center"/>
    </xf>
    <xf numFmtId="0" fontId="9" fillId="0" borderId="73" xfId="0" applyFont="1" applyBorder="1" applyAlignment="1">
      <alignment horizontal="center" vertical="center" wrapText="1"/>
    </xf>
    <xf numFmtId="0" fontId="4" fillId="3" borderId="9" xfId="0" applyFont="1" applyFill="1" applyBorder="1" applyAlignment="1">
      <alignment horizontal="right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vertical="center" wrapText="1"/>
    </xf>
    <xf numFmtId="0" fontId="8" fillId="3" borderId="60" xfId="0" applyFont="1" applyFill="1" applyBorder="1" applyAlignment="1">
      <alignment horizontal="center" vertical="center" wrapText="1"/>
    </xf>
    <xf numFmtId="0" fontId="8" fillId="3" borderId="11" xfId="0" applyFont="1" applyFill="1" applyBorder="1" applyAlignment="1">
      <alignment horizontal="center" vertical="center" wrapText="1"/>
    </xf>
    <xf numFmtId="1" fontId="4" fillId="3" borderId="11" xfId="0" applyNumberFormat="1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3" borderId="4" xfId="0" applyFont="1" applyFill="1" applyBorder="1" applyAlignment="1">
      <alignment horizontal="right" vertical="center" wrapText="1"/>
    </xf>
    <xf numFmtId="1" fontId="16" fillId="3" borderId="4" xfId="0" applyNumberFormat="1" applyFont="1" applyFill="1" applyBorder="1" applyAlignment="1">
      <alignment horizontal="center" vertical="center" wrapText="1"/>
    </xf>
    <xf numFmtId="0" fontId="15" fillId="3" borderId="4" xfId="0" applyFont="1" applyFill="1" applyBorder="1" applyAlignment="1">
      <alignment horizontal="center" vertical="center" wrapText="1"/>
    </xf>
    <xf numFmtId="0" fontId="16" fillId="3" borderId="4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15" fillId="3" borderId="6" xfId="0" applyFont="1" applyFill="1" applyBorder="1" applyAlignment="1">
      <alignment horizontal="center" vertical="center" wrapText="1"/>
    </xf>
    <xf numFmtId="0" fontId="20" fillId="0" borderId="0" xfId="0" applyFont="1"/>
    <xf numFmtId="0" fontId="20" fillId="4" borderId="0" xfId="0" applyFont="1" applyFill="1" applyAlignment="1">
      <alignment wrapText="1"/>
    </xf>
    <xf numFmtId="0" fontId="26" fillId="0" borderId="19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6" fillId="0" borderId="4" xfId="0" applyFont="1" applyBorder="1" applyAlignment="1">
      <alignment horizontal="center" vertical="center" wrapText="1"/>
    </xf>
    <xf numFmtId="0" fontId="25" fillId="0" borderId="5" xfId="0" applyFont="1" applyBorder="1" applyAlignment="1">
      <alignment horizontal="center" vertical="center" wrapText="1"/>
    </xf>
    <xf numFmtId="0" fontId="25" fillId="0" borderId="6" xfId="0" applyFont="1" applyBorder="1" applyAlignment="1">
      <alignment horizontal="center" vertical="center" wrapText="1"/>
    </xf>
    <xf numFmtId="0" fontId="25" fillId="0" borderId="4" xfId="0" applyFont="1" applyBorder="1" applyAlignment="1">
      <alignment horizontal="center" vertical="center" wrapText="1"/>
    </xf>
    <xf numFmtId="0" fontId="19" fillId="0" borderId="6" xfId="0" applyFont="1" applyBorder="1" applyAlignment="1">
      <alignment wrapText="1"/>
    </xf>
    <xf numFmtId="0" fontId="20" fillId="0" borderId="36" xfId="0" applyFont="1" applyBorder="1" applyAlignment="1">
      <alignment horizontal="left" vertical="center" wrapText="1" indent="2"/>
    </xf>
    <xf numFmtId="0" fontId="20" fillId="2" borderId="17" xfId="0" applyFont="1" applyFill="1" applyBorder="1" applyAlignment="1">
      <alignment horizontal="center" vertical="center" wrapText="1"/>
    </xf>
    <xf numFmtId="0" fontId="20" fillId="15" borderId="20" xfId="0" applyFont="1" applyFill="1" applyBorder="1" applyAlignment="1">
      <alignment horizontal="center" vertical="center" wrapText="1"/>
    </xf>
    <xf numFmtId="0" fontId="20" fillId="4" borderId="17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 wrapText="1"/>
    </xf>
    <xf numFmtId="0" fontId="20" fillId="4" borderId="21" xfId="0" applyFont="1" applyFill="1" applyBorder="1" applyAlignment="1">
      <alignment horizontal="center" vertical="center" wrapText="1"/>
    </xf>
    <xf numFmtId="0" fontId="20" fillId="15" borderId="65" xfId="0" applyFont="1" applyFill="1" applyBorder="1" applyAlignment="1">
      <alignment horizontal="center" vertical="center" wrapText="1"/>
    </xf>
    <xf numFmtId="0" fontId="20" fillId="0" borderId="70" xfId="0" applyFont="1" applyBorder="1" applyAlignment="1">
      <alignment horizontal="center" vertical="center" wrapText="1"/>
    </xf>
    <xf numFmtId="0" fontId="20" fillId="0" borderId="66" xfId="0" applyFont="1" applyBorder="1" applyAlignment="1">
      <alignment horizontal="center" vertical="center" wrapText="1"/>
    </xf>
    <xf numFmtId="0" fontId="20" fillId="0" borderId="64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 wrapText="1"/>
    </xf>
    <xf numFmtId="0" fontId="20" fillId="0" borderId="65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/>
    </xf>
    <xf numFmtId="0" fontId="16" fillId="8" borderId="17" xfId="0" applyFont="1" applyFill="1" applyBorder="1" applyAlignment="1">
      <alignment horizontal="center" vertical="center" wrapText="1"/>
    </xf>
    <xf numFmtId="0" fontId="16" fillId="0" borderId="22" xfId="0" applyFont="1" applyBorder="1" applyAlignment="1">
      <alignment horizontal="left" vertical="center" wrapText="1"/>
    </xf>
    <xf numFmtId="0" fontId="20" fillId="0" borderId="63" xfId="0" applyFont="1" applyBorder="1" applyAlignment="1">
      <alignment horizontal="center" vertical="center" wrapText="1"/>
    </xf>
    <xf numFmtId="0" fontId="20" fillId="0" borderId="63" xfId="0" applyFont="1" applyBorder="1" applyAlignment="1">
      <alignment horizontal="center" vertical="center"/>
    </xf>
    <xf numFmtId="0" fontId="16" fillId="0" borderId="48" xfId="0" applyFont="1" applyBorder="1" applyAlignment="1">
      <alignment horizontal="center" vertical="center" wrapText="1"/>
    </xf>
    <xf numFmtId="0" fontId="20" fillId="4" borderId="30" xfId="0" applyFont="1" applyFill="1" applyBorder="1" applyAlignment="1">
      <alignment horizontal="left" vertical="center" wrapText="1" indent="2"/>
    </xf>
    <xf numFmtId="0" fontId="20" fillId="2" borderId="16" xfId="0" applyFont="1" applyFill="1" applyBorder="1" applyAlignment="1">
      <alignment horizontal="center" vertical="center"/>
    </xf>
    <xf numFmtId="0" fontId="20" fillId="2" borderId="16" xfId="0" applyFont="1" applyFill="1" applyBorder="1" applyAlignment="1">
      <alignment horizontal="center" vertical="center" wrapText="1"/>
    </xf>
    <xf numFmtId="0" fontId="20" fillId="15" borderId="22" xfId="0" applyFont="1" applyFill="1" applyBorder="1" applyAlignment="1">
      <alignment horizontal="center" vertical="center" wrapText="1"/>
    </xf>
    <xf numFmtId="0" fontId="20" fillId="4" borderId="16" xfId="0" applyFont="1" applyFill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 wrapText="1"/>
    </xf>
    <xf numFmtId="1" fontId="20" fillId="4" borderId="27" xfId="0" applyNumberFormat="1" applyFont="1" applyFill="1" applyBorder="1" applyAlignment="1">
      <alignment horizontal="center" vertical="center" wrapText="1"/>
    </xf>
    <xf numFmtId="0" fontId="20" fillId="15" borderId="46" xfId="0" applyFont="1" applyFill="1" applyBorder="1" applyAlignment="1">
      <alignment horizontal="center" vertical="center" wrapText="1"/>
    </xf>
    <xf numFmtId="0" fontId="20" fillId="0" borderId="55" xfId="0" applyFont="1" applyBorder="1" applyAlignment="1">
      <alignment horizontal="center" vertical="center" wrapText="1"/>
    </xf>
    <xf numFmtId="0" fontId="20" fillId="0" borderId="56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20" fillId="0" borderId="46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/>
    </xf>
    <xf numFmtId="0" fontId="16" fillId="8" borderId="16" xfId="0" applyFont="1" applyFill="1" applyBorder="1" applyAlignment="1">
      <alignment horizontal="center" vertical="center" wrapText="1"/>
    </xf>
    <xf numFmtId="0" fontId="20" fillId="2" borderId="10" xfId="0" applyFont="1" applyFill="1" applyBorder="1" applyAlignment="1">
      <alignment horizontal="center" vertical="center" wrapText="1"/>
    </xf>
    <xf numFmtId="0" fontId="20" fillId="4" borderId="30" xfId="0" applyFont="1" applyFill="1" applyBorder="1" applyAlignment="1">
      <alignment horizontal="center" vertical="center" wrapText="1"/>
    </xf>
    <xf numFmtId="0" fontId="20" fillId="15" borderId="10" xfId="0" applyFont="1" applyFill="1" applyBorder="1" applyAlignment="1">
      <alignment horizontal="center" vertical="center" wrapText="1"/>
    </xf>
    <xf numFmtId="0" fontId="20" fillId="4" borderId="31" xfId="0" applyFont="1" applyFill="1" applyBorder="1" applyAlignment="1">
      <alignment horizontal="center" vertical="center" wrapText="1"/>
    </xf>
    <xf numFmtId="0" fontId="20" fillId="4" borderId="10" xfId="0" applyFont="1" applyFill="1" applyBorder="1" applyAlignment="1">
      <alignment horizontal="center" vertical="center" wrapText="1"/>
    </xf>
    <xf numFmtId="0" fontId="20" fillId="4" borderId="48" xfId="0" applyFont="1" applyFill="1" applyBorder="1" applyAlignment="1">
      <alignment horizontal="center" vertical="center" wrapText="1"/>
    </xf>
    <xf numFmtId="0" fontId="20" fillId="0" borderId="32" xfId="0" applyFont="1" applyBorder="1" applyAlignment="1">
      <alignment horizontal="center" vertical="center" wrapText="1"/>
    </xf>
    <xf numFmtId="0" fontId="20" fillId="15" borderId="32" xfId="0" applyFont="1" applyFill="1" applyBorder="1" applyAlignment="1">
      <alignment horizontal="center" vertical="center" wrapText="1"/>
    </xf>
    <xf numFmtId="0" fontId="20" fillId="0" borderId="33" xfId="0" applyFont="1" applyBorder="1" applyAlignment="1">
      <alignment horizontal="center" vertical="center" wrapText="1"/>
    </xf>
    <xf numFmtId="0" fontId="20" fillId="15" borderId="31" xfId="0" applyFont="1" applyFill="1" applyBorder="1" applyAlignment="1">
      <alignment horizontal="center" vertical="center" wrapText="1"/>
    </xf>
    <xf numFmtId="0" fontId="20" fillId="0" borderId="31" xfId="0" applyFont="1" applyBorder="1" applyAlignment="1">
      <alignment horizontal="center" vertical="center" wrapText="1"/>
    </xf>
    <xf numFmtId="0" fontId="16" fillId="8" borderId="23" xfId="0" applyFont="1" applyFill="1" applyBorder="1" applyAlignment="1">
      <alignment horizontal="center" vertical="center" wrapText="1"/>
    </xf>
    <xf numFmtId="0" fontId="20" fillId="4" borderId="25" xfId="0" applyFont="1" applyFill="1" applyBorder="1" applyAlignment="1">
      <alignment horizontal="left" vertical="center" wrapText="1" indent="2"/>
    </xf>
    <xf numFmtId="0" fontId="20" fillId="2" borderId="12" xfId="0" applyFont="1" applyFill="1" applyBorder="1" applyAlignment="1">
      <alignment horizontal="center" vertical="center"/>
    </xf>
    <xf numFmtId="0" fontId="20" fillId="2" borderId="12" xfId="0" applyFont="1" applyFill="1" applyBorder="1" applyAlignment="1">
      <alignment horizontal="center" vertical="center" wrapText="1"/>
    </xf>
    <xf numFmtId="0" fontId="20" fillId="15" borderId="25" xfId="0" applyFont="1" applyFill="1" applyBorder="1" applyAlignment="1">
      <alignment horizontal="center" vertical="center" wrapText="1"/>
    </xf>
    <xf numFmtId="0" fontId="20" fillId="4" borderId="12" xfId="0" applyFont="1" applyFill="1" applyBorder="1" applyAlignment="1">
      <alignment horizontal="center" vertical="center" wrapText="1"/>
    </xf>
    <xf numFmtId="0" fontId="20" fillId="4" borderId="25" xfId="0" applyFont="1" applyFill="1" applyBorder="1" applyAlignment="1">
      <alignment horizontal="center" vertical="center" wrapText="1"/>
    </xf>
    <xf numFmtId="1" fontId="20" fillId="4" borderId="28" xfId="0" applyNumberFormat="1" applyFont="1" applyFill="1" applyBorder="1" applyAlignment="1">
      <alignment horizontal="center" vertical="center" wrapText="1"/>
    </xf>
    <xf numFmtId="0" fontId="20" fillId="15" borderId="35" xfId="0" applyFont="1" applyFill="1" applyBorder="1" applyAlignment="1">
      <alignment horizontal="center" vertical="center" wrapText="1"/>
    </xf>
    <xf numFmtId="0" fontId="20" fillId="0" borderId="34" xfId="0" applyFont="1" applyBorder="1" applyAlignment="1">
      <alignment horizontal="center" vertical="center" wrapText="1"/>
    </xf>
    <xf numFmtId="0" fontId="20" fillId="15" borderId="34" xfId="0" applyFont="1" applyFill="1" applyBorder="1" applyAlignment="1">
      <alignment horizontal="center" vertical="center" wrapText="1"/>
    </xf>
    <xf numFmtId="0" fontId="20" fillId="0" borderId="40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20" fillId="0" borderId="35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/>
    </xf>
    <xf numFmtId="0" fontId="16" fillId="0" borderId="5" xfId="0" applyFont="1" applyBorder="1" applyAlignment="1">
      <alignment vertical="center" wrapText="1"/>
    </xf>
    <xf numFmtId="0" fontId="16" fillId="0" borderId="3" xfId="0" applyFont="1" applyBorder="1" applyAlignment="1">
      <alignment vertical="center" wrapText="1"/>
    </xf>
    <xf numFmtId="0" fontId="16" fillId="0" borderId="23" xfId="0" applyFont="1" applyBorder="1" applyAlignment="1">
      <alignment horizontal="center" vertical="center" wrapText="1"/>
    </xf>
    <xf numFmtId="0" fontId="22" fillId="2" borderId="10" xfId="0" applyFont="1" applyFill="1" applyBorder="1" applyAlignment="1">
      <alignment horizontal="center" vertical="center" wrapText="1"/>
    </xf>
    <xf numFmtId="1" fontId="20" fillId="15" borderId="10" xfId="0" applyNumberFormat="1" applyFont="1" applyFill="1" applyBorder="1" applyAlignment="1">
      <alignment horizontal="center" vertical="center" wrapText="1"/>
    </xf>
    <xf numFmtId="1" fontId="20" fillId="4" borderId="10" xfId="0" applyNumberFormat="1" applyFont="1" applyFill="1" applyBorder="1" applyAlignment="1">
      <alignment horizontal="center" vertical="center" wrapText="1"/>
    </xf>
    <xf numFmtId="0" fontId="20" fillId="15" borderId="50" xfId="0" applyFont="1" applyFill="1" applyBorder="1" applyAlignment="1">
      <alignment horizontal="center" vertical="center" wrapText="1"/>
    </xf>
    <xf numFmtId="0" fontId="20" fillId="0" borderId="54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20" fillId="0" borderId="50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/>
    </xf>
    <xf numFmtId="0" fontId="20" fillId="0" borderId="63" xfId="0" applyFont="1" applyBorder="1" applyAlignment="1">
      <alignment horizontal="left" vertical="center" wrapText="1" indent="4"/>
    </xf>
    <xf numFmtId="0" fontId="20" fillId="0" borderId="10" xfId="0" applyFont="1" applyBorder="1" applyAlignment="1">
      <alignment horizontal="center" vertical="center" wrapText="1"/>
    </xf>
    <xf numFmtId="1" fontId="20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left" vertical="center" indent="2"/>
    </xf>
    <xf numFmtId="0" fontId="20" fillId="2" borderId="11" xfId="0" applyFont="1" applyFill="1" applyBorder="1" applyAlignment="1">
      <alignment horizontal="center" vertical="center"/>
    </xf>
    <xf numFmtId="1" fontId="20" fillId="15" borderId="33" xfId="0" applyNumberFormat="1" applyFont="1" applyFill="1" applyBorder="1" applyAlignment="1">
      <alignment horizontal="center" vertical="center" wrapText="1"/>
    </xf>
    <xf numFmtId="0" fontId="20" fillId="0" borderId="63" xfId="0" applyFont="1" applyBorder="1" applyAlignment="1">
      <alignment horizontal="left" vertical="center" indent="4"/>
    </xf>
    <xf numFmtId="0" fontId="20" fillId="0" borderId="10" xfId="0" applyFont="1" applyBorder="1" applyAlignment="1">
      <alignment horizontal="center" vertical="center"/>
    </xf>
    <xf numFmtId="1" fontId="20" fillId="0" borderId="31" xfId="0" applyNumberFormat="1" applyFont="1" applyBorder="1" applyAlignment="1">
      <alignment horizontal="center" vertical="center" wrapText="1"/>
    </xf>
    <xf numFmtId="0" fontId="20" fillId="0" borderId="30" xfId="0" applyFont="1" applyBorder="1" applyAlignment="1">
      <alignment horizontal="center" vertical="center" wrapText="1"/>
    </xf>
    <xf numFmtId="1" fontId="20" fillId="15" borderId="30" xfId="0" applyNumberFormat="1" applyFont="1" applyFill="1" applyBorder="1" applyAlignment="1">
      <alignment horizontal="center" vertical="center" wrapText="1"/>
    </xf>
    <xf numFmtId="0" fontId="16" fillId="3" borderId="20" xfId="0" applyFont="1" applyFill="1" applyBorder="1" applyAlignment="1">
      <alignment horizontal="right" vertical="center" wrapText="1"/>
    </xf>
    <xf numFmtId="0" fontId="16" fillId="3" borderId="17" xfId="0" applyFont="1" applyFill="1" applyBorder="1" applyAlignment="1">
      <alignment horizontal="center" vertical="center" wrapText="1"/>
    </xf>
    <xf numFmtId="0" fontId="20" fillId="2" borderId="10" xfId="0" applyFont="1" applyFill="1" applyBorder="1" applyAlignment="1">
      <alignment horizontal="center" vertical="center"/>
    </xf>
    <xf numFmtId="0" fontId="20" fillId="0" borderId="16" xfId="0" applyFont="1" applyBorder="1" applyAlignment="1">
      <alignment horizontal="center" vertical="center" wrapText="1"/>
    </xf>
    <xf numFmtId="0" fontId="16" fillId="0" borderId="46" xfId="0" applyFont="1" applyBorder="1" applyAlignment="1">
      <alignment horizontal="center" vertical="center" wrapText="1"/>
    </xf>
    <xf numFmtId="0" fontId="16" fillId="0" borderId="47" xfId="0" applyFont="1" applyBorder="1" applyAlignment="1">
      <alignment horizontal="center" vertical="center" wrapText="1"/>
    </xf>
    <xf numFmtId="0" fontId="20" fillId="15" borderId="55" xfId="0" applyFont="1" applyFill="1" applyBorder="1" applyAlignment="1">
      <alignment horizontal="center" vertical="center" wrapText="1"/>
    </xf>
    <xf numFmtId="0" fontId="20" fillId="15" borderId="57" xfId="0" applyFont="1" applyFill="1" applyBorder="1" applyAlignment="1">
      <alignment horizontal="center" vertical="center" wrapText="1"/>
    </xf>
    <xf numFmtId="0" fontId="16" fillId="0" borderId="55" xfId="0" applyFont="1" applyBorder="1" applyAlignment="1">
      <alignment horizontal="center" vertical="center" wrapText="1"/>
    </xf>
    <xf numFmtId="0" fontId="16" fillId="0" borderId="57" xfId="0" applyFont="1" applyBorder="1" applyAlignment="1">
      <alignment horizontal="center" vertical="center" wrapText="1"/>
    </xf>
    <xf numFmtId="0" fontId="16" fillId="8" borderId="10" xfId="0" applyFont="1" applyFill="1" applyBorder="1" applyAlignment="1">
      <alignment horizontal="center" vertical="center" wrapText="1"/>
    </xf>
    <xf numFmtId="0" fontId="22" fillId="2" borderId="13" xfId="0" applyFont="1" applyFill="1" applyBorder="1" applyAlignment="1">
      <alignment horizontal="center" vertical="center"/>
    </xf>
    <xf numFmtId="0" fontId="22" fillId="4" borderId="13" xfId="0" applyFont="1" applyFill="1" applyBorder="1" applyAlignment="1">
      <alignment horizontal="center" vertical="center" wrapText="1"/>
    </xf>
    <xf numFmtId="0" fontId="16" fillId="4" borderId="51" xfId="0" applyFont="1" applyFill="1" applyBorder="1" applyAlignment="1">
      <alignment horizontal="center" vertical="center" wrapText="1"/>
    </xf>
    <xf numFmtId="0" fontId="20" fillId="4" borderId="15" xfId="0" applyFont="1" applyFill="1" applyBorder="1" applyAlignment="1">
      <alignment horizontal="center" vertical="center" wrapText="1"/>
    </xf>
    <xf numFmtId="0" fontId="20" fillId="4" borderId="52" xfId="0" applyFont="1" applyFill="1" applyBorder="1" applyAlignment="1">
      <alignment horizontal="center" vertical="center" wrapText="1"/>
    </xf>
    <xf numFmtId="0" fontId="20" fillId="4" borderId="7" xfId="0" applyFont="1" applyFill="1" applyBorder="1" applyAlignment="1">
      <alignment horizontal="center" vertical="center" wrapText="1"/>
    </xf>
    <xf numFmtId="0" fontId="16" fillId="4" borderId="15" xfId="0" applyFont="1" applyFill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16" fillId="0" borderId="51" xfId="0" applyFont="1" applyBorder="1" applyAlignment="1">
      <alignment horizontal="center" vertical="center" wrapText="1"/>
    </xf>
    <xf numFmtId="0" fontId="20" fillId="0" borderId="15" xfId="0" applyFont="1" applyBorder="1" applyAlignment="1">
      <alignment horizontal="center" vertical="center" wrapText="1"/>
    </xf>
    <xf numFmtId="0" fontId="20" fillId="0" borderId="52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20" fillId="15" borderId="51" xfId="0" applyFont="1" applyFill="1" applyBorder="1" applyAlignment="1">
      <alignment horizontal="center" vertical="center" wrapText="1"/>
    </xf>
    <xf numFmtId="0" fontId="20" fillId="15" borderId="15" xfId="0" applyFont="1" applyFill="1" applyBorder="1" applyAlignment="1">
      <alignment horizontal="center" vertical="center" wrapText="1"/>
    </xf>
    <xf numFmtId="0" fontId="16" fillId="0" borderId="52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20" fillId="2" borderId="13" xfId="0" applyFont="1" applyFill="1" applyBorder="1" applyAlignment="1">
      <alignment horizontal="center" vertical="center" wrapText="1"/>
    </xf>
    <xf numFmtId="1" fontId="16" fillId="4" borderId="13" xfId="0" applyNumberFormat="1" applyFont="1" applyFill="1" applyBorder="1" applyAlignment="1">
      <alignment horizontal="center" vertical="center" wrapText="1"/>
    </xf>
    <xf numFmtId="0" fontId="20" fillId="15" borderId="13" xfId="0" applyFont="1" applyFill="1" applyBorder="1" applyAlignment="1">
      <alignment horizontal="center" vertical="center" wrapText="1"/>
    </xf>
    <xf numFmtId="0" fontId="20" fillId="4" borderId="13" xfId="0" applyFont="1" applyFill="1" applyBorder="1" applyAlignment="1">
      <alignment horizontal="center" vertical="center" wrapText="1"/>
    </xf>
    <xf numFmtId="0" fontId="16" fillId="4" borderId="13" xfId="0" applyFont="1" applyFill="1" applyBorder="1" applyAlignment="1">
      <alignment horizontal="center" vertical="center" wrapText="1"/>
    </xf>
    <xf numFmtId="0" fontId="16" fillId="0" borderId="53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 wrapText="1"/>
    </xf>
    <xf numFmtId="0" fontId="20" fillId="0" borderId="51" xfId="0" applyFont="1" applyBorder="1" applyAlignment="1">
      <alignment horizontal="center" vertical="center" wrapText="1"/>
    </xf>
    <xf numFmtId="0" fontId="20" fillId="15" borderId="52" xfId="0" applyFont="1" applyFill="1" applyBorder="1" applyAlignment="1">
      <alignment horizontal="center" vertical="center" wrapText="1"/>
    </xf>
    <xf numFmtId="0" fontId="20" fillId="15" borderId="53" xfId="0" applyFont="1" applyFill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/>
    </xf>
    <xf numFmtId="0" fontId="16" fillId="3" borderId="11" xfId="0" applyFont="1" applyFill="1" applyBorder="1" applyAlignment="1">
      <alignment vertical="center" wrapText="1"/>
    </xf>
    <xf numFmtId="0" fontId="14" fillId="2" borderId="0" xfId="0" applyFont="1" applyFill="1" applyAlignment="1">
      <alignment wrapText="1"/>
    </xf>
    <xf numFmtId="0" fontId="16" fillId="0" borderId="4" xfId="0" applyFont="1" applyBorder="1" applyAlignment="1">
      <alignment horizontal="center" wrapText="1"/>
    </xf>
    <xf numFmtId="0" fontId="14" fillId="3" borderId="29" xfId="0" applyFont="1" applyFill="1" applyBorder="1" applyAlignment="1">
      <alignment horizontal="left" vertical="top" wrapText="1"/>
    </xf>
    <xf numFmtId="0" fontId="15" fillId="3" borderId="43" xfId="0" applyFont="1" applyFill="1" applyBorder="1" applyAlignment="1">
      <alignment horizontal="center" vertical="center" wrapText="1"/>
    </xf>
    <xf numFmtId="0" fontId="15" fillId="3" borderId="44" xfId="0" applyFont="1" applyFill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6" fillId="0" borderId="18" xfId="0" applyFont="1" applyBorder="1" applyAlignment="1">
      <alignment wrapText="1"/>
    </xf>
    <xf numFmtId="0" fontId="20" fillId="0" borderId="0" xfId="0" applyFont="1" applyAlignment="1">
      <alignment horizontal="center" vertical="center" wrapText="1"/>
    </xf>
    <xf numFmtId="0" fontId="26" fillId="0" borderId="10" xfId="0" applyFont="1" applyBorder="1" applyAlignment="1">
      <alignment horizontal="left" vertical="center" wrapText="1" indent="4"/>
    </xf>
    <xf numFmtId="0" fontId="14" fillId="0" borderId="48" xfId="0" applyFont="1" applyBorder="1" applyAlignment="1">
      <alignment horizontal="center" vertical="center" wrapText="1"/>
    </xf>
    <xf numFmtId="0" fontId="26" fillId="0" borderId="13" xfId="0" applyFont="1" applyBorder="1" applyAlignment="1">
      <alignment horizontal="left" vertical="center" wrapText="1" indent="4"/>
    </xf>
    <xf numFmtId="0" fontId="14" fillId="7" borderId="15" xfId="0" applyFont="1" applyFill="1" applyBorder="1" applyAlignment="1">
      <alignment horizontal="center" vertical="center" wrapText="1"/>
    </xf>
    <xf numFmtId="0" fontId="15" fillId="0" borderId="5" xfId="0" applyFont="1" applyBorder="1" applyAlignment="1">
      <alignment vertical="center"/>
    </xf>
    <xf numFmtId="0" fontId="15" fillId="0" borderId="3" xfId="0" applyFont="1" applyBorder="1" applyAlignment="1">
      <alignment vertical="center"/>
    </xf>
    <xf numFmtId="0" fontId="15" fillId="0" borderId="0" xfId="0" applyFont="1" applyAlignment="1">
      <alignment vertical="center"/>
    </xf>
    <xf numFmtId="0" fontId="16" fillId="3" borderId="29" xfId="0" applyFont="1" applyFill="1" applyBorder="1" applyAlignment="1">
      <alignment horizontal="right" vertical="center" wrapText="1"/>
    </xf>
    <xf numFmtId="1" fontId="16" fillId="3" borderId="9" xfId="0" applyNumberFormat="1" applyFont="1" applyFill="1" applyBorder="1" applyAlignment="1">
      <alignment horizontal="center" vertical="center" wrapText="1"/>
    </xf>
    <xf numFmtId="1" fontId="20" fillId="4" borderId="48" xfId="0" applyNumberFormat="1" applyFont="1" applyFill="1" applyBorder="1" applyAlignment="1">
      <alignment horizontal="center" vertical="center" wrapText="1"/>
    </xf>
    <xf numFmtId="0" fontId="20" fillId="0" borderId="63" xfId="0" applyFont="1" applyBorder="1" applyAlignment="1">
      <alignment horizontal="left" vertical="center" wrapText="1" indent="2"/>
    </xf>
    <xf numFmtId="0" fontId="20" fillId="0" borderId="48" xfId="0" applyFont="1" applyBorder="1" applyAlignment="1">
      <alignment horizontal="left" vertical="center" wrapText="1" indent="4"/>
    </xf>
    <xf numFmtId="1" fontId="20" fillId="0" borderId="33" xfId="0" applyNumberFormat="1" applyFont="1" applyBorder="1" applyAlignment="1">
      <alignment horizontal="center" vertical="center" wrapText="1"/>
    </xf>
    <xf numFmtId="1" fontId="20" fillId="0" borderId="50" xfId="0" applyNumberFormat="1" applyFont="1" applyBorder="1" applyAlignment="1">
      <alignment horizontal="center" vertical="center" wrapText="1"/>
    </xf>
    <xf numFmtId="1" fontId="20" fillId="0" borderId="32" xfId="0" applyNumberFormat="1" applyFont="1" applyBorder="1" applyAlignment="1">
      <alignment horizontal="center" vertical="center" wrapText="1"/>
    </xf>
    <xf numFmtId="0" fontId="20" fillId="0" borderId="63" xfId="0" applyFont="1" applyBorder="1" applyAlignment="1">
      <alignment horizontal="left" vertical="center" indent="2"/>
    </xf>
    <xf numFmtId="0" fontId="20" fillId="15" borderId="33" xfId="0" applyFont="1" applyFill="1" applyBorder="1" applyAlignment="1">
      <alignment horizontal="center" vertical="center" wrapText="1"/>
    </xf>
    <xf numFmtId="0" fontId="20" fillId="15" borderId="54" xfId="0" applyFont="1" applyFill="1" applyBorder="1" applyAlignment="1">
      <alignment horizontal="center" vertical="center" wrapText="1"/>
    </xf>
    <xf numFmtId="0" fontId="20" fillId="15" borderId="30" xfId="0" applyFont="1" applyFill="1" applyBorder="1" applyAlignment="1">
      <alignment horizontal="center" vertical="center" wrapText="1"/>
    </xf>
    <xf numFmtId="1" fontId="20" fillId="0" borderId="30" xfId="0" applyNumberFormat="1" applyFont="1" applyBorder="1" applyAlignment="1">
      <alignment horizontal="center" vertical="center" wrapText="1"/>
    </xf>
    <xf numFmtId="1" fontId="16" fillId="3" borderId="17" xfId="0" applyNumberFormat="1" applyFont="1" applyFill="1" applyBorder="1" applyAlignment="1">
      <alignment horizontal="center" vertical="center" wrapText="1"/>
    </xf>
    <xf numFmtId="0" fontId="16" fillId="0" borderId="50" xfId="0" applyFont="1" applyBorder="1" applyAlignment="1">
      <alignment horizontal="center" vertical="center" wrapText="1"/>
    </xf>
    <xf numFmtId="0" fontId="16" fillId="0" borderId="32" xfId="0" applyFont="1" applyBorder="1" applyAlignment="1">
      <alignment horizontal="center" vertical="center" wrapText="1"/>
    </xf>
    <xf numFmtId="0" fontId="16" fillId="0" borderId="33" xfId="0" applyFont="1" applyBorder="1" applyAlignment="1">
      <alignment horizontal="center" vertical="center" wrapText="1"/>
    </xf>
    <xf numFmtId="0" fontId="16" fillId="0" borderId="54" xfId="0" applyFont="1" applyBorder="1" applyAlignment="1">
      <alignment horizontal="center" vertical="center" wrapText="1"/>
    </xf>
    <xf numFmtId="0" fontId="20" fillId="0" borderId="16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/>
    </xf>
    <xf numFmtId="0" fontId="26" fillId="0" borderId="65" xfId="0" applyFont="1" applyBorder="1" applyAlignment="1">
      <alignment horizontal="center" vertical="center" wrapText="1"/>
    </xf>
    <xf numFmtId="0" fontId="25" fillId="0" borderId="18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4" fillId="0" borderId="23" xfId="0" applyFont="1" applyBorder="1" applyAlignment="1">
      <alignment horizontal="left" vertical="center" wrapText="1" indent="2"/>
    </xf>
    <xf numFmtId="0" fontId="14" fillId="4" borderId="16" xfId="0" applyFont="1" applyFill="1" applyBorder="1" applyAlignment="1">
      <alignment horizontal="center" vertical="center" wrapText="1"/>
    </xf>
    <xf numFmtId="0" fontId="15" fillId="16" borderId="16" xfId="0" applyFont="1" applyFill="1" applyBorder="1" applyAlignment="1">
      <alignment horizontal="center" vertical="center" wrapText="1"/>
    </xf>
    <xf numFmtId="0" fontId="14" fillId="9" borderId="16" xfId="0" applyFont="1" applyFill="1" applyBorder="1" applyAlignment="1">
      <alignment horizontal="center" vertical="center" wrapText="1"/>
    </xf>
    <xf numFmtId="0" fontId="14" fillId="9" borderId="46" xfId="0" applyFont="1" applyFill="1" applyBorder="1" applyAlignment="1">
      <alignment horizontal="center" vertical="center" wrapText="1"/>
    </xf>
    <xf numFmtId="0" fontId="14" fillId="4" borderId="47" xfId="0" applyFont="1" applyFill="1" applyBorder="1" applyAlignment="1">
      <alignment horizontal="center" vertical="center" wrapText="1"/>
    </xf>
    <xf numFmtId="0" fontId="14" fillId="4" borderId="55" xfId="0" applyFont="1" applyFill="1" applyBorder="1" applyAlignment="1">
      <alignment horizontal="center" vertical="center" wrapText="1"/>
    </xf>
    <xf numFmtId="0" fontId="14" fillId="4" borderId="56" xfId="0" applyFont="1" applyFill="1" applyBorder="1" applyAlignment="1">
      <alignment horizontal="center" vertical="center" wrapText="1"/>
    </xf>
    <xf numFmtId="0" fontId="14" fillId="4" borderId="46" xfId="0" applyFont="1" applyFill="1" applyBorder="1" applyAlignment="1">
      <alignment horizontal="center" vertical="center" wrapText="1"/>
    </xf>
    <xf numFmtId="0" fontId="14" fillId="4" borderId="16" xfId="0" applyFont="1" applyFill="1" applyBorder="1" applyAlignment="1">
      <alignment horizontal="center" vertical="center"/>
    </xf>
    <xf numFmtId="0" fontId="15" fillId="17" borderId="16" xfId="0" applyFont="1" applyFill="1" applyBorder="1" applyAlignment="1">
      <alignment horizontal="center" vertical="center" wrapText="1"/>
    </xf>
    <xf numFmtId="0" fontId="16" fillId="0" borderId="16" xfId="0" applyFont="1" applyBorder="1" applyAlignment="1">
      <alignment horizontal="left" vertical="center" wrapText="1"/>
    </xf>
    <xf numFmtId="0" fontId="14" fillId="4" borderId="27" xfId="0" applyFont="1" applyFill="1" applyBorder="1" applyAlignment="1">
      <alignment horizontal="center" vertical="center" wrapText="1"/>
    </xf>
    <xf numFmtId="0" fontId="14" fillId="4" borderId="48" xfId="0" applyFont="1" applyFill="1" applyBorder="1" applyAlignment="1">
      <alignment horizontal="center" vertical="center" wrapText="1"/>
    </xf>
    <xf numFmtId="0" fontId="15" fillId="16" borderId="10" xfId="0" applyFont="1" applyFill="1" applyBorder="1" applyAlignment="1">
      <alignment horizontal="center" vertical="center" wrapText="1"/>
    </xf>
    <xf numFmtId="1" fontId="14" fillId="9" borderId="10" xfId="0" applyNumberFormat="1" applyFont="1" applyFill="1" applyBorder="1" applyAlignment="1">
      <alignment horizontal="center" vertical="center" wrapText="1"/>
    </xf>
    <xf numFmtId="0" fontId="14" fillId="4" borderId="32" xfId="0" applyFont="1" applyFill="1" applyBorder="1" applyAlignment="1">
      <alignment horizontal="center" vertical="center" wrapText="1"/>
    </xf>
    <xf numFmtId="0" fontId="14" fillId="4" borderId="33" xfId="0" applyFont="1" applyFill="1" applyBorder="1" applyAlignment="1">
      <alignment horizontal="center" vertical="center" wrapText="1"/>
    </xf>
    <xf numFmtId="0" fontId="14" fillId="4" borderId="54" xfId="0" applyFont="1" applyFill="1" applyBorder="1" applyAlignment="1">
      <alignment horizontal="center" vertical="center" wrapText="1"/>
    </xf>
    <xf numFmtId="0" fontId="14" fillId="4" borderId="50" xfId="0" applyFont="1" applyFill="1" applyBorder="1" applyAlignment="1">
      <alignment horizontal="center" vertical="center" wrapText="1"/>
    </xf>
    <xf numFmtId="0" fontId="14" fillId="4" borderId="10" xfId="0" applyFont="1" applyFill="1" applyBorder="1" applyAlignment="1">
      <alignment horizontal="center" vertical="center"/>
    </xf>
    <xf numFmtId="0" fontId="15" fillId="17" borderId="10" xfId="0" applyFont="1" applyFill="1" applyBorder="1" applyAlignment="1">
      <alignment horizontal="center" vertical="center" wrapText="1"/>
    </xf>
    <xf numFmtId="0" fontId="14" fillId="4" borderId="60" xfId="0" applyFont="1" applyFill="1" applyBorder="1" applyAlignment="1">
      <alignment horizontal="center" vertical="center"/>
    </xf>
    <xf numFmtId="0" fontId="14" fillId="9" borderId="32" xfId="0" applyFont="1" applyFill="1" applyBorder="1" applyAlignment="1">
      <alignment horizontal="center" vertical="center" wrapText="1"/>
    </xf>
    <xf numFmtId="0" fontId="14" fillId="0" borderId="9" xfId="0" applyFont="1" applyBorder="1" applyAlignment="1">
      <alignment horizontal="left" vertical="center" wrapText="1" indent="2"/>
    </xf>
    <xf numFmtId="0" fontId="14" fillId="9" borderId="33" xfId="0" applyFont="1" applyFill="1" applyBorder="1" applyAlignment="1">
      <alignment horizontal="center" vertical="center" wrapText="1"/>
    </xf>
    <xf numFmtId="0" fontId="16" fillId="0" borderId="6" xfId="0" applyFont="1" applyBorder="1" applyAlignment="1">
      <alignment horizontal="left" vertical="top" wrapText="1"/>
    </xf>
    <xf numFmtId="0" fontId="15" fillId="0" borderId="5" xfId="0" applyFont="1" applyBorder="1" applyAlignment="1">
      <alignment horizontal="center" vertical="center" wrapText="1"/>
    </xf>
    <xf numFmtId="0" fontId="23" fillId="4" borderId="3" xfId="0" applyFont="1" applyFill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4" fillId="4" borderId="16" xfId="0" applyFont="1" applyFill="1" applyBorder="1" applyAlignment="1">
      <alignment horizontal="left" vertical="center" wrapText="1" indent="2"/>
    </xf>
    <xf numFmtId="1" fontId="14" fillId="9" borderId="33" xfId="0" applyNumberFormat="1" applyFont="1" applyFill="1" applyBorder="1" applyAlignment="1">
      <alignment horizontal="center" vertical="center" wrapText="1"/>
    </xf>
    <xf numFmtId="0" fontId="15" fillId="4" borderId="10" xfId="0" applyFont="1" applyFill="1" applyBorder="1" applyAlignment="1">
      <alignment horizontal="center" vertical="center" wrapText="1"/>
    </xf>
    <xf numFmtId="0" fontId="15" fillId="4" borderId="32" xfId="0" applyFont="1" applyFill="1" applyBorder="1" applyAlignment="1">
      <alignment horizontal="center" vertical="center" wrapText="1"/>
    </xf>
    <xf numFmtId="0" fontId="15" fillId="4" borderId="33" xfId="0" applyFont="1" applyFill="1" applyBorder="1" applyAlignment="1">
      <alignment horizontal="center" vertical="center" wrapText="1"/>
    </xf>
    <xf numFmtId="0" fontId="15" fillId="4" borderId="54" xfId="0" applyFont="1" applyFill="1" applyBorder="1" applyAlignment="1">
      <alignment horizontal="center" vertical="center" wrapText="1"/>
    </xf>
    <xf numFmtId="0" fontId="15" fillId="4" borderId="10" xfId="0" applyFont="1" applyFill="1" applyBorder="1" applyAlignment="1">
      <alignment horizontal="center" vertical="center"/>
    </xf>
    <xf numFmtId="0" fontId="14" fillId="18" borderId="33" xfId="0" applyFont="1" applyFill="1" applyBorder="1" applyAlignment="1">
      <alignment horizontal="left" vertical="center" wrapText="1" indent="4"/>
    </xf>
    <xf numFmtId="0" fontId="14" fillId="18" borderId="54" xfId="0" applyFont="1" applyFill="1" applyBorder="1" applyAlignment="1">
      <alignment horizontal="center" vertical="center" wrapText="1"/>
    </xf>
    <xf numFmtId="0" fontId="14" fillId="18" borderId="10" xfId="0" applyFont="1" applyFill="1" applyBorder="1" applyAlignment="1">
      <alignment horizontal="center" vertical="center" wrapText="1"/>
    </xf>
    <xf numFmtId="0" fontId="15" fillId="18" borderId="10" xfId="0" applyFont="1" applyFill="1" applyBorder="1" applyAlignment="1">
      <alignment horizontal="center" vertical="center" wrapText="1"/>
    </xf>
    <xf numFmtId="1" fontId="14" fillId="18" borderId="10" xfId="0" applyNumberFormat="1" applyFont="1" applyFill="1" applyBorder="1" applyAlignment="1">
      <alignment horizontal="center" vertical="center" wrapText="1"/>
    </xf>
    <xf numFmtId="0" fontId="14" fillId="18" borderId="50" xfId="0" applyFont="1" applyFill="1" applyBorder="1" applyAlignment="1">
      <alignment horizontal="center" vertical="center" wrapText="1"/>
    </xf>
    <xf numFmtId="0" fontId="14" fillId="18" borderId="32" xfId="0" applyFont="1" applyFill="1" applyBorder="1" applyAlignment="1">
      <alignment horizontal="center" vertical="center" wrapText="1"/>
    </xf>
    <xf numFmtId="0" fontId="14" fillId="18" borderId="33" xfId="0" applyFont="1" applyFill="1" applyBorder="1" applyAlignment="1">
      <alignment horizontal="center" vertical="center" wrapText="1"/>
    </xf>
    <xf numFmtId="0" fontId="15" fillId="18" borderId="32" xfId="0" applyFont="1" applyFill="1" applyBorder="1" applyAlignment="1">
      <alignment horizontal="center" vertical="center" wrapText="1"/>
    </xf>
    <xf numFmtId="0" fontId="15" fillId="18" borderId="33" xfId="0" applyFont="1" applyFill="1" applyBorder="1" applyAlignment="1">
      <alignment horizontal="center" vertical="center" wrapText="1"/>
    </xf>
    <xf numFmtId="0" fontId="15" fillId="18" borderId="54" xfId="0" applyFont="1" applyFill="1" applyBorder="1" applyAlignment="1">
      <alignment horizontal="center" vertical="center" wrapText="1"/>
    </xf>
    <xf numFmtId="0" fontId="15" fillId="18" borderId="10" xfId="0" applyFont="1" applyFill="1" applyBorder="1" applyAlignment="1">
      <alignment horizontal="center" vertical="center"/>
    </xf>
    <xf numFmtId="0" fontId="14" fillId="4" borderId="33" xfId="0" applyFont="1" applyFill="1" applyBorder="1" applyAlignment="1">
      <alignment horizontal="left" indent="2"/>
    </xf>
    <xf numFmtId="0" fontId="14" fillId="0" borderId="60" xfId="0" applyFont="1" applyBorder="1" applyAlignment="1">
      <alignment horizontal="center" vertical="center"/>
    </xf>
    <xf numFmtId="0" fontId="14" fillId="9" borderId="54" xfId="0" applyFont="1" applyFill="1" applyBorder="1" applyAlignment="1">
      <alignment horizontal="center" vertical="center" wrapText="1"/>
    </xf>
    <xf numFmtId="0" fontId="15" fillId="4" borderId="50" xfId="0" applyFont="1" applyFill="1" applyBorder="1" applyAlignment="1">
      <alignment horizontal="center" vertical="center" wrapText="1"/>
    </xf>
    <xf numFmtId="0" fontId="14" fillId="4" borderId="10" xfId="0" applyFont="1" applyFill="1" applyBorder="1" applyAlignment="1">
      <alignment horizontal="left" vertical="top" wrapText="1" indent="2"/>
    </xf>
    <xf numFmtId="0" fontId="14" fillId="4" borderId="10" xfId="0" applyFont="1" applyFill="1" applyBorder="1" applyAlignment="1">
      <alignment horizontal="left" vertical="center" wrapText="1" indent="2"/>
    </xf>
    <xf numFmtId="0" fontId="15" fillId="0" borderId="10" xfId="0" applyFont="1" applyBorder="1" applyAlignment="1">
      <alignment horizontal="center" vertical="center"/>
    </xf>
    <xf numFmtId="1" fontId="14" fillId="4" borderId="50" xfId="0" applyNumberFormat="1" applyFont="1" applyFill="1" applyBorder="1" applyAlignment="1">
      <alignment horizontal="center" vertical="center" wrapText="1"/>
    </xf>
    <xf numFmtId="0" fontId="14" fillId="18" borderId="13" xfId="0" applyFont="1" applyFill="1" applyBorder="1" applyAlignment="1">
      <alignment horizontal="left" vertical="center" wrapText="1" indent="4"/>
    </xf>
    <xf numFmtId="0" fontId="14" fillId="18" borderId="13" xfId="0" applyFont="1" applyFill="1" applyBorder="1" applyAlignment="1">
      <alignment horizontal="center" vertical="center" wrapText="1"/>
    </xf>
    <xf numFmtId="0" fontId="15" fillId="18" borderId="13" xfId="0" applyFont="1" applyFill="1" applyBorder="1" applyAlignment="1">
      <alignment horizontal="center" vertical="center" wrapText="1"/>
    </xf>
    <xf numFmtId="1" fontId="14" fillId="18" borderId="13" xfId="0" applyNumberFormat="1" applyFont="1" applyFill="1" applyBorder="1" applyAlignment="1">
      <alignment horizontal="center" vertical="center" wrapText="1"/>
    </xf>
    <xf numFmtId="0" fontId="14" fillId="18" borderId="51" xfId="0" applyFont="1" applyFill="1" applyBorder="1" applyAlignment="1">
      <alignment horizontal="center" vertical="center" wrapText="1"/>
    </xf>
    <xf numFmtId="0" fontId="15" fillId="18" borderId="15" xfId="0" applyFont="1" applyFill="1" applyBorder="1" applyAlignment="1">
      <alignment horizontal="center" vertical="center" wrapText="1"/>
    </xf>
    <xf numFmtId="0" fontId="15" fillId="18" borderId="52" xfId="0" applyFont="1" applyFill="1" applyBorder="1" applyAlignment="1">
      <alignment horizontal="center" vertical="center" wrapText="1"/>
    </xf>
    <xf numFmtId="0" fontId="15" fillId="18" borderId="53" xfId="0" applyFont="1" applyFill="1" applyBorder="1" applyAlignment="1">
      <alignment horizontal="center" vertical="center" wrapText="1"/>
    </xf>
    <xf numFmtId="0" fontId="14" fillId="18" borderId="15" xfId="0" applyFont="1" applyFill="1" applyBorder="1" applyAlignment="1">
      <alignment horizontal="center" vertical="center" wrapText="1"/>
    </xf>
    <xf numFmtId="0" fontId="14" fillId="18" borderId="52" xfId="0" applyFont="1" applyFill="1" applyBorder="1" applyAlignment="1">
      <alignment horizontal="center" vertical="center" wrapText="1"/>
    </xf>
    <xf numFmtId="0" fontId="14" fillId="18" borderId="53" xfId="0" applyFont="1" applyFill="1" applyBorder="1" applyAlignment="1">
      <alignment horizontal="center" vertical="center" wrapText="1"/>
    </xf>
    <xf numFmtId="0" fontId="15" fillId="18" borderId="13" xfId="0" applyFont="1" applyFill="1" applyBorder="1" applyAlignment="1">
      <alignment horizontal="center" vertical="center"/>
    </xf>
    <xf numFmtId="0" fontId="16" fillId="0" borderId="24" xfId="0" applyFont="1" applyBorder="1" applyAlignment="1">
      <alignment horizontal="left" vertical="top"/>
    </xf>
    <xf numFmtId="0" fontId="15" fillId="0" borderId="5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4" borderId="3" xfId="0" applyFont="1" applyFill="1" applyBorder="1" applyAlignment="1">
      <alignment horizontal="center" vertical="center" wrapText="1"/>
    </xf>
    <xf numFmtId="0" fontId="14" fillId="9" borderId="10" xfId="0" applyFont="1" applyFill="1" applyBorder="1" applyAlignment="1">
      <alignment horizontal="center" vertical="center" wrapText="1"/>
    </xf>
    <xf numFmtId="0" fontId="15" fillId="4" borderId="46" xfId="0" applyFont="1" applyFill="1" applyBorder="1" applyAlignment="1">
      <alignment horizontal="center" vertical="center" wrapText="1"/>
    </xf>
    <xf numFmtId="0" fontId="15" fillId="4" borderId="47" xfId="0" applyFont="1" applyFill="1" applyBorder="1" applyAlignment="1">
      <alignment horizontal="center" vertical="center" wrapText="1"/>
    </xf>
    <xf numFmtId="0" fontId="15" fillId="4" borderId="55" xfId="0" applyFont="1" applyFill="1" applyBorder="1" applyAlignment="1">
      <alignment horizontal="center" vertical="center" wrapText="1"/>
    </xf>
    <xf numFmtId="0" fontId="15" fillId="4" borderId="57" xfId="0" applyFont="1" applyFill="1" applyBorder="1" applyAlignment="1">
      <alignment horizontal="center" vertical="center" wrapText="1"/>
    </xf>
    <xf numFmtId="0" fontId="15" fillId="4" borderId="16" xfId="0" applyFont="1" applyFill="1" applyBorder="1" applyAlignment="1">
      <alignment horizontal="center" vertical="center" wrapText="1"/>
    </xf>
    <xf numFmtId="0" fontId="15" fillId="4" borderId="16" xfId="0" applyFont="1" applyFill="1" applyBorder="1" applyAlignment="1">
      <alignment horizontal="center" vertical="center"/>
    </xf>
    <xf numFmtId="0" fontId="14" fillId="4" borderId="57" xfId="0" applyFont="1" applyFill="1" applyBorder="1" applyAlignment="1">
      <alignment horizontal="center" vertical="center" wrapText="1"/>
    </xf>
    <xf numFmtId="0" fontId="14" fillId="4" borderId="13" xfId="0" applyFont="1" applyFill="1" applyBorder="1" applyAlignment="1">
      <alignment horizontal="center" vertical="center"/>
    </xf>
    <xf numFmtId="0" fontId="15" fillId="4" borderId="51" xfId="0" applyFont="1" applyFill="1" applyBorder="1" applyAlignment="1">
      <alignment horizontal="center" vertical="center" wrapText="1"/>
    </xf>
    <xf numFmtId="0" fontId="14" fillId="4" borderId="15" xfId="0" applyFont="1" applyFill="1" applyBorder="1" applyAlignment="1">
      <alignment horizontal="center" vertical="center" wrapText="1"/>
    </xf>
    <xf numFmtId="0" fontId="14" fillId="4" borderId="52" xfId="0" applyFont="1" applyFill="1" applyBorder="1" applyAlignment="1">
      <alignment horizontal="center" vertical="center" wrapText="1"/>
    </xf>
    <xf numFmtId="0" fontId="14" fillId="4" borderId="7" xfId="0" applyFont="1" applyFill="1" applyBorder="1" applyAlignment="1">
      <alignment horizontal="center" vertical="center" wrapText="1"/>
    </xf>
    <xf numFmtId="0" fontId="15" fillId="4" borderId="15" xfId="0" applyFont="1" applyFill="1" applyBorder="1" applyAlignment="1">
      <alignment horizontal="center" vertical="center" wrapText="1"/>
    </xf>
    <xf numFmtId="0" fontId="14" fillId="9" borderId="51" xfId="0" applyFont="1" applyFill="1" applyBorder="1" applyAlignment="1">
      <alignment horizontal="center" vertical="center" wrapText="1"/>
    </xf>
    <xf numFmtId="0" fontId="14" fillId="9" borderId="15" xfId="0" applyFont="1" applyFill="1" applyBorder="1" applyAlignment="1">
      <alignment horizontal="center" vertical="center" wrapText="1"/>
    </xf>
    <xf numFmtId="0" fontId="14" fillId="4" borderId="13" xfId="0" applyFont="1" applyFill="1" applyBorder="1" applyAlignment="1">
      <alignment horizontal="left" vertical="center" wrapText="1" indent="2"/>
    </xf>
    <xf numFmtId="0" fontId="15" fillId="16" borderId="13" xfId="0" applyFont="1" applyFill="1" applyBorder="1" applyAlignment="1">
      <alignment horizontal="center" vertical="center" wrapText="1"/>
    </xf>
    <xf numFmtId="0" fontId="14" fillId="9" borderId="13" xfId="0" applyFont="1" applyFill="1" applyBorder="1" applyAlignment="1">
      <alignment horizontal="center" vertical="center" wrapText="1"/>
    </xf>
    <xf numFmtId="0" fontId="15" fillId="4" borderId="13" xfId="0" applyFont="1" applyFill="1" applyBorder="1" applyAlignment="1">
      <alignment horizontal="center" vertical="center" wrapText="1"/>
    </xf>
    <xf numFmtId="0" fontId="15" fillId="4" borderId="52" xfId="0" applyFont="1" applyFill="1" applyBorder="1" applyAlignment="1">
      <alignment horizontal="center" vertical="center" wrapText="1"/>
    </xf>
    <xf numFmtId="0" fontId="15" fillId="4" borderId="7" xfId="0" applyFont="1" applyFill="1" applyBorder="1" applyAlignment="1">
      <alignment horizontal="center" vertical="center" wrapText="1"/>
    </xf>
    <xf numFmtId="0" fontId="15" fillId="4" borderId="13" xfId="0" applyFont="1" applyFill="1" applyBorder="1" applyAlignment="1">
      <alignment horizontal="center" vertical="center"/>
    </xf>
    <xf numFmtId="0" fontId="14" fillId="4" borderId="51" xfId="0" applyFont="1" applyFill="1" applyBorder="1" applyAlignment="1">
      <alignment horizontal="center" vertical="center" wrapText="1"/>
    </xf>
    <xf numFmtId="0" fontId="14" fillId="9" borderId="52" xfId="0" applyFont="1" applyFill="1" applyBorder="1" applyAlignment="1">
      <alignment horizontal="center" vertical="center" wrapText="1"/>
    </xf>
    <xf numFmtId="0" fontId="14" fillId="9" borderId="7" xfId="0" applyFont="1" applyFill="1" applyBorder="1" applyAlignment="1">
      <alignment horizontal="center" vertical="center" wrapText="1"/>
    </xf>
    <xf numFmtId="0" fontId="15" fillId="17" borderId="13" xfId="0" applyFont="1" applyFill="1" applyBorder="1" applyAlignment="1">
      <alignment horizontal="center" vertical="center" wrapText="1"/>
    </xf>
    <xf numFmtId="0" fontId="16" fillId="0" borderId="13" xfId="0" applyFont="1" applyBorder="1" applyAlignment="1">
      <alignment horizontal="left" vertical="center" wrapText="1"/>
    </xf>
    <xf numFmtId="0" fontId="14" fillId="0" borderId="30" xfId="0" applyFont="1" applyBorder="1" applyAlignment="1">
      <alignment horizontal="center" vertical="center"/>
    </xf>
    <xf numFmtId="0" fontId="15" fillId="0" borderId="63" xfId="0" applyFont="1" applyBorder="1" applyAlignment="1">
      <alignment horizontal="center" vertical="center"/>
    </xf>
    <xf numFmtId="0" fontId="14" fillId="4" borderId="12" xfId="0" applyFont="1" applyFill="1" applyBorder="1" applyAlignment="1">
      <alignment horizontal="left" vertical="center" wrapText="1" indent="2"/>
    </xf>
    <xf numFmtId="0" fontId="15" fillId="4" borderId="53" xfId="0" applyFont="1" applyFill="1" applyBorder="1" applyAlignment="1">
      <alignment horizontal="center" vertical="center" wrapText="1"/>
    </xf>
    <xf numFmtId="0" fontId="14" fillId="9" borderId="53" xfId="0" applyFont="1" applyFill="1" applyBorder="1" applyAlignment="1">
      <alignment horizontal="center" vertical="center" wrapText="1"/>
    </xf>
    <xf numFmtId="0" fontId="16" fillId="3" borderId="6" xfId="0" applyFont="1" applyFill="1" applyBorder="1" applyAlignment="1">
      <alignment horizontal="right" wrapText="1"/>
    </xf>
    <xf numFmtId="0" fontId="16" fillId="0" borderId="3" xfId="0" applyFont="1" applyBorder="1" applyAlignment="1">
      <alignment horizontal="center" vertical="center" wrapText="1"/>
    </xf>
    <xf numFmtId="1" fontId="16" fillId="0" borderId="3" xfId="0" applyNumberFormat="1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5" fillId="0" borderId="43" xfId="0" applyFont="1" applyBorder="1" applyAlignment="1">
      <alignment horizontal="center" vertical="center" wrapText="1"/>
    </xf>
    <xf numFmtId="0" fontId="19" fillId="4" borderId="0" xfId="0" applyFont="1" applyFill="1" applyAlignment="1">
      <alignment horizontal="center" wrapText="1"/>
    </xf>
    <xf numFmtId="0" fontId="16" fillId="2" borderId="17" xfId="0" applyFont="1" applyFill="1" applyBorder="1" applyAlignment="1">
      <alignment horizontal="center" vertical="center" wrapText="1"/>
    </xf>
    <xf numFmtId="0" fontId="16" fillId="2" borderId="16" xfId="0" applyFont="1" applyFill="1" applyBorder="1" applyAlignment="1">
      <alignment horizontal="center" vertical="center" wrapText="1"/>
    </xf>
    <xf numFmtId="0" fontId="16" fillId="2" borderId="23" xfId="0" applyFont="1" applyFill="1" applyBorder="1" applyAlignment="1">
      <alignment horizontal="center" vertical="center" wrapText="1"/>
    </xf>
    <xf numFmtId="0" fontId="20" fillId="15" borderId="36" xfId="0" applyFont="1" applyFill="1" applyBorder="1" applyAlignment="1">
      <alignment horizontal="center" vertical="center" wrapText="1"/>
    </xf>
    <xf numFmtId="0" fontId="20" fillId="15" borderId="38" xfId="0" applyFont="1" applyFill="1" applyBorder="1" applyAlignment="1">
      <alignment horizontal="center" vertical="center" wrapText="1"/>
    </xf>
    <xf numFmtId="1" fontId="20" fillId="15" borderId="38" xfId="0" applyNumberFormat="1" applyFont="1" applyFill="1" applyBorder="1" applyAlignment="1">
      <alignment horizontal="center" vertical="center" wrapText="1"/>
    </xf>
    <xf numFmtId="1" fontId="20" fillId="15" borderId="39" xfId="0" applyNumberFormat="1" applyFont="1" applyFill="1" applyBorder="1" applyAlignment="1">
      <alignment horizontal="center" vertical="center" wrapText="1"/>
    </xf>
    <xf numFmtId="0" fontId="20" fillId="0" borderId="36" xfId="0" applyFont="1" applyBorder="1" applyAlignment="1">
      <alignment horizontal="center" vertical="center" wrapText="1"/>
    </xf>
    <xf numFmtId="0" fontId="20" fillId="0" borderId="38" xfId="0" applyFont="1" applyBorder="1" applyAlignment="1">
      <alignment horizontal="center" vertical="center" wrapText="1"/>
    </xf>
    <xf numFmtId="0" fontId="20" fillId="0" borderId="39" xfId="0" applyFont="1" applyBorder="1" applyAlignment="1">
      <alignment horizontal="center" vertical="center" wrapText="1"/>
    </xf>
    <xf numFmtId="0" fontId="20" fillId="0" borderId="0" xfId="0" applyFont="1" applyAlignment="1">
      <alignment horizontal="left" vertical="center" wrapText="1" indent="4"/>
    </xf>
    <xf numFmtId="0" fontId="14" fillId="0" borderId="33" xfId="0" applyFont="1" applyBorder="1" applyAlignment="1">
      <alignment wrapText="1"/>
    </xf>
    <xf numFmtId="0" fontId="14" fillId="0" borderId="54" xfId="0" applyFont="1" applyBorder="1" applyAlignment="1">
      <alignment wrapText="1"/>
    </xf>
    <xf numFmtId="1" fontId="20" fillId="15" borderId="50" xfId="0" applyNumberFormat="1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left" vertical="center" wrapText="1" indent="4"/>
    </xf>
    <xf numFmtId="0" fontId="14" fillId="0" borderId="50" xfId="0" applyFont="1" applyBorder="1" applyAlignment="1">
      <alignment wrapText="1"/>
    </xf>
    <xf numFmtId="1" fontId="20" fillId="15" borderId="51" xfId="0" applyNumberFormat="1" applyFont="1" applyFill="1" applyBorder="1" applyAlignment="1">
      <alignment horizontal="center" vertical="center" wrapText="1"/>
    </xf>
    <xf numFmtId="1" fontId="20" fillId="15" borderId="52" xfId="0" applyNumberFormat="1" applyFont="1" applyFill="1" applyBorder="1" applyAlignment="1">
      <alignment horizontal="center" vertical="center" wrapText="1"/>
    </xf>
    <xf numFmtId="0" fontId="20" fillId="0" borderId="53" xfId="0" applyFont="1" applyBorder="1" applyAlignment="1">
      <alignment horizontal="center" vertical="center" wrapText="1"/>
    </xf>
    <xf numFmtId="0" fontId="14" fillId="0" borderId="51" xfId="0" applyFont="1" applyBorder="1" applyAlignment="1">
      <alignment wrapText="1"/>
    </xf>
    <xf numFmtId="0" fontId="14" fillId="0" borderId="52" xfId="0" applyFont="1" applyBorder="1" applyAlignment="1">
      <alignment wrapText="1"/>
    </xf>
    <xf numFmtId="1" fontId="20" fillId="15" borderId="34" xfId="0" applyNumberFormat="1" applyFont="1" applyFill="1" applyBorder="1" applyAlignment="1">
      <alignment horizontal="center" vertical="center" wrapText="1"/>
    </xf>
    <xf numFmtId="1" fontId="20" fillId="15" borderId="40" xfId="0" applyNumberFormat="1" applyFont="1" applyFill="1" applyBorder="1" applyAlignment="1">
      <alignment horizontal="center" vertical="center" wrapText="1"/>
    </xf>
    <xf numFmtId="1" fontId="20" fillId="0" borderId="35" xfId="0" applyNumberFormat="1" applyFont="1" applyBorder="1" applyAlignment="1">
      <alignment horizontal="center" vertical="center" wrapText="1"/>
    </xf>
    <xf numFmtId="1" fontId="20" fillId="0" borderId="34" xfId="0" applyNumberFormat="1" applyFont="1" applyBorder="1" applyAlignment="1">
      <alignment horizontal="center" vertical="center" wrapText="1"/>
    </xf>
    <xf numFmtId="0" fontId="20" fillId="0" borderId="57" xfId="0" applyFont="1" applyBorder="1" applyAlignment="1">
      <alignment horizontal="center" vertical="center" wrapText="1"/>
    </xf>
    <xf numFmtId="0" fontId="16" fillId="2" borderId="10" xfId="0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1" fontId="16" fillId="0" borderId="0" xfId="0" applyNumberFormat="1" applyFont="1" applyAlignment="1">
      <alignment horizontal="center" vertical="center" wrapText="1"/>
    </xf>
    <xf numFmtId="2" fontId="16" fillId="0" borderId="0" xfId="0" applyNumberFormat="1" applyFont="1" applyAlignment="1">
      <alignment horizontal="center" vertical="center" wrapText="1"/>
    </xf>
    <xf numFmtId="0" fontId="16" fillId="0" borderId="18" xfId="0" applyFont="1" applyBorder="1" applyAlignment="1">
      <alignment vertical="center" wrapText="1"/>
    </xf>
    <xf numFmtId="1" fontId="20" fillId="4" borderId="30" xfId="0" applyNumberFormat="1" applyFont="1" applyFill="1" applyBorder="1" applyAlignment="1">
      <alignment horizontal="center" vertical="center" wrapText="1"/>
    </xf>
    <xf numFmtId="1" fontId="20" fillId="15" borderId="36" xfId="0" applyNumberFormat="1" applyFont="1" applyFill="1" applyBorder="1" applyAlignment="1">
      <alignment horizontal="center" vertical="center" wrapText="1"/>
    </xf>
    <xf numFmtId="0" fontId="20" fillId="15" borderId="39" xfId="0" applyFont="1" applyFill="1" applyBorder="1" applyAlignment="1">
      <alignment horizontal="center" vertical="center" wrapText="1"/>
    </xf>
    <xf numFmtId="0" fontId="16" fillId="0" borderId="30" xfId="0" applyFont="1" applyBorder="1" applyAlignment="1">
      <alignment horizontal="center" vertical="center" wrapText="1"/>
    </xf>
    <xf numFmtId="1" fontId="20" fillId="15" borderId="54" xfId="0" applyNumberFormat="1" applyFont="1" applyFill="1" applyBorder="1" applyAlignment="1">
      <alignment horizontal="center" vertical="center" wrapText="1"/>
    </xf>
    <xf numFmtId="1" fontId="16" fillId="0" borderId="48" xfId="0" applyNumberFormat="1" applyFont="1" applyBorder="1" applyAlignment="1">
      <alignment horizontal="center" vertical="center" wrapText="1"/>
    </xf>
    <xf numFmtId="1" fontId="16" fillId="0" borderId="10" xfId="0" applyNumberFormat="1" applyFont="1" applyBorder="1" applyAlignment="1">
      <alignment horizontal="center" vertical="center"/>
    </xf>
    <xf numFmtId="0" fontId="14" fillId="0" borderId="53" xfId="0" applyFont="1" applyBorder="1" applyAlignment="1">
      <alignment wrapText="1"/>
    </xf>
    <xf numFmtId="1" fontId="20" fillId="0" borderId="10" xfId="0" applyNumberFormat="1" applyFont="1" applyBorder="1" applyAlignment="1">
      <alignment horizontal="left" vertical="center" wrapText="1" indent="2"/>
    </xf>
    <xf numFmtId="1" fontId="20" fillId="2" borderId="13" xfId="0" applyNumberFormat="1" applyFont="1" applyFill="1" applyBorder="1" applyAlignment="1">
      <alignment horizontal="center" vertical="center" wrapText="1"/>
    </xf>
    <xf numFmtId="1" fontId="20" fillId="2" borderId="10" xfId="0" applyNumberFormat="1" applyFont="1" applyFill="1" applyBorder="1" applyAlignment="1">
      <alignment horizontal="center" vertical="center" wrapText="1"/>
    </xf>
    <xf numFmtId="1" fontId="22" fillId="2" borderId="10" xfId="0" applyNumberFormat="1" applyFont="1" applyFill="1" applyBorder="1" applyAlignment="1">
      <alignment horizontal="center" vertical="center" wrapText="1"/>
    </xf>
    <xf numFmtId="1" fontId="20" fillId="15" borderId="13" xfId="0" applyNumberFormat="1" applyFont="1" applyFill="1" applyBorder="1" applyAlignment="1">
      <alignment horizontal="center" vertical="center" wrapText="1"/>
    </xf>
    <xf numFmtId="1" fontId="20" fillId="4" borderId="13" xfId="0" applyNumberFormat="1" applyFont="1" applyFill="1" applyBorder="1" applyAlignment="1">
      <alignment horizontal="center" vertical="center" wrapText="1"/>
    </xf>
    <xf numFmtId="1" fontId="16" fillId="0" borderId="51" xfId="0" applyNumberFormat="1" applyFont="1" applyBorder="1" applyAlignment="1">
      <alignment horizontal="center" vertical="center" wrapText="1"/>
    </xf>
    <xf numFmtId="1" fontId="16" fillId="0" borderId="52" xfId="0" applyNumberFormat="1" applyFont="1" applyBorder="1" applyAlignment="1">
      <alignment horizontal="center" vertical="center" wrapText="1"/>
    </xf>
    <xf numFmtId="1" fontId="16" fillId="0" borderId="53" xfId="0" applyNumberFormat="1" applyFont="1" applyBorder="1" applyAlignment="1">
      <alignment horizontal="center" vertical="center" wrapText="1"/>
    </xf>
    <xf numFmtId="1" fontId="16" fillId="0" borderId="13" xfId="0" applyNumberFormat="1" applyFont="1" applyBorder="1" applyAlignment="1">
      <alignment horizontal="center" vertical="center" wrapText="1"/>
    </xf>
    <xf numFmtId="1" fontId="20" fillId="0" borderId="51" xfId="0" applyNumberFormat="1" applyFont="1" applyBorder="1" applyAlignment="1">
      <alignment horizontal="center" vertical="center" wrapText="1"/>
    </xf>
    <xf numFmtId="1" fontId="20" fillId="0" borderId="52" xfId="0" applyNumberFormat="1" applyFont="1" applyBorder="1" applyAlignment="1">
      <alignment horizontal="center" vertical="center" wrapText="1"/>
    </xf>
    <xf numFmtId="1" fontId="20" fillId="0" borderId="53" xfId="0" applyNumberFormat="1" applyFont="1" applyBorder="1" applyAlignment="1">
      <alignment horizontal="center" vertical="center" wrapText="1"/>
    </xf>
    <xf numFmtId="1" fontId="16" fillId="0" borderId="13" xfId="0" applyNumberFormat="1" applyFont="1" applyBorder="1" applyAlignment="1">
      <alignment horizontal="center" vertical="center"/>
    </xf>
    <xf numFmtId="1" fontId="16" fillId="2" borderId="23" xfId="0" applyNumberFormat="1" applyFont="1" applyFill="1" applyBorder="1" applyAlignment="1">
      <alignment horizontal="center" vertical="center" wrapText="1"/>
    </xf>
    <xf numFmtId="1" fontId="16" fillId="3" borderId="6" xfId="0" applyNumberFormat="1" applyFont="1" applyFill="1" applyBorder="1" applyAlignment="1">
      <alignment horizontal="right" vertical="center" wrapText="1"/>
    </xf>
    <xf numFmtId="0" fontId="22" fillId="0" borderId="0" xfId="0" applyFont="1" applyAlignment="1">
      <alignment vertical="center"/>
    </xf>
    <xf numFmtId="0" fontId="49" fillId="0" borderId="0" xfId="0" applyFont="1" applyAlignment="1">
      <alignment vertical="center"/>
    </xf>
    <xf numFmtId="0" fontId="15" fillId="0" borderId="5" xfId="0" applyFont="1" applyBorder="1" applyAlignment="1">
      <alignment horizontal="left" vertical="center" wrapText="1"/>
    </xf>
    <xf numFmtId="0" fontId="14" fillId="0" borderId="11" xfId="0" applyFont="1" applyBorder="1" applyAlignment="1">
      <alignment horizontal="left" vertical="center" wrapText="1" indent="2"/>
    </xf>
    <xf numFmtId="0" fontId="14" fillId="2" borderId="11" xfId="0" applyFont="1" applyFill="1" applyBorder="1" applyAlignment="1">
      <alignment horizontal="center" vertical="center" wrapText="1"/>
    </xf>
    <xf numFmtId="0" fontId="18" fillId="2" borderId="11" xfId="0" applyFont="1" applyFill="1" applyBorder="1" applyAlignment="1">
      <alignment horizontal="center" vertical="center" wrapText="1"/>
    </xf>
    <xf numFmtId="1" fontId="14" fillId="12" borderId="11" xfId="0" applyNumberFormat="1" applyFont="1" applyFill="1" applyBorder="1" applyAlignment="1">
      <alignment horizontal="center" vertical="center" wrapText="1"/>
    </xf>
    <xf numFmtId="1" fontId="14" fillId="4" borderId="11" xfId="0" applyNumberFormat="1" applyFont="1" applyFill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4" borderId="11" xfId="0" applyFont="1" applyFill="1" applyBorder="1" applyAlignment="1">
      <alignment horizontal="center" vertical="center" wrapText="1"/>
    </xf>
    <xf numFmtId="0" fontId="14" fillId="4" borderId="59" xfId="0" applyFont="1" applyFill="1" applyBorder="1" applyAlignment="1">
      <alignment horizontal="center" vertical="center" wrapText="1"/>
    </xf>
    <xf numFmtId="0" fontId="14" fillId="12" borderId="11" xfId="0" applyFont="1" applyFill="1" applyBorder="1" applyAlignment="1">
      <alignment horizontal="center" vertical="center" wrapText="1"/>
    </xf>
    <xf numFmtId="0" fontId="15" fillId="0" borderId="60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5" fillId="0" borderId="5" xfId="0" applyFont="1" applyBorder="1" applyAlignment="1">
      <alignment horizontal="left" vertical="center"/>
    </xf>
    <xf numFmtId="0" fontId="14" fillId="0" borderId="3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 wrapText="1"/>
    </xf>
    <xf numFmtId="1" fontId="14" fillId="0" borderId="3" xfId="0" applyNumberFormat="1" applyFont="1" applyBorder="1" applyAlignment="1">
      <alignment horizontal="center" vertical="center" wrapText="1"/>
    </xf>
    <xf numFmtId="0" fontId="14" fillId="0" borderId="56" xfId="0" applyFont="1" applyBorder="1" applyAlignment="1">
      <alignment horizontal="left" vertical="center" indent="2"/>
    </xf>
    <xf numFmtId="0" fontId="14" fillId="12" borderId="16" xfId="0" applyFont="1" applyFill="1" applyBorder="1" applyAlignment="1">
      <alignment horizontal="center" vertical="center" wrapText="1"/>
    </xf>
    <xf numFmtId="0" fontId="14" fillId="0" borderId="54" xfId="0" applyFont="1" applyBorder="1" applyAlignment="1">
      <alignment horizontal="left" vertical="center" indent="2"/>
    </xf>
    <xf numFmtId="0" fontId="15" fillId="2" borderId="10" xfId="0" applyFont="1" applyFill="1" applyBorder="1" applyAlignment="1">
      <alignment horizontal="center" vertical="center" wrapText="1"/>
    </xf>
    <xf numFmtId="0" fontId="14" fillId="0" borderId="40" xfId="0" applyFont="1" applyBorder="1" applyAlignment="1">
      <alignment horizontal="left" vertical="center" indent="2"/>
    </xf>
    <xf numFmtId="0" fontId="14" fillId="12" borderId="12" xfId="0" applyFont="1" applyFill="1" applyBorder="1" applyAlignment="1">
      <alignment horizontal="center" vertical="center" wrapText="1"/>
    </xf>
    <xf numFmtId="0" fontId="14" fillId="13" borderId="12" xfId="0" applyFont="1" applyFill="1" applyBorder="1" applyAlignment="1">
      <alignment horizontal="center" vertical="center" wrapText="1"/>
    </xf>
    <xf numFmtId="0" fontId="14" fillId="2" borderId="27" xfId="0" applyFont="1" applyFill="1" applyBorder="1" applyAlignment="1">
      <alignment horizontal="center" vertical="center" wrapText="1"/>
    </xf>
    <xf numFmtId="0" fontId="18" fillId="2" borderId="16" xfId="0" applyFont="1" applyFill="1" applyBorder="1" applyAlignment="1">
      <alignment horizontal="center" vertical="center" wrapText="1"/>
    </xf>
    <xf numFmtId="0" fontId="14" fillId="14" borderId="16" xfId="0" applyFont="1" applyFill="1" applyBorder="1" applyAlignment="1">
      <alignment horizontal="center" vertical="center" wrapText="1"/>
    </xf>
    <xf numFmtId="1" fontId="14" fillId="14" borderId="16" xfId="0" applyNumberFormat="1" applyFont="1" applyFill="1" applyBorder="1" applyAlignment="1">
      <alignment horizontal="center" vertical="center" wrapText="1"/>
    </xf>
    <xf numFmtId="1" fontId="14" fillId="4" borderId="22" xfId="0" applyNumberFormat="1" applyFont="1" applyFill="1" applyBorder="1" applyAlignment="1">
      <alignment horizontal="center" vertical="center" wrapText="1"/>
    </xf>
    <xf numFmtId="0" fontId="15" fillId="0" borderId="27" xfId="0" applyFont="1" applyBorder="1" applyAlignment="1">
      <alignment horizontal="center" vertical="center" wrapText="1"/>
    </xf>
    <xf numFmtId="1" fontId="14" fillId="14" borderId="10" xfId="0" applyNumberFormat="1" applyFont="1" applyFill="1" applyBorder="1" applyAlignment="1">
      <alignment horizontal="center" vertical="center" wrapText="1"/>
    </xf>
    <xf numFmtId="1" fontId="14" fillId="4" borderId="30" xfId="0" applyNumberFormat="1" applyFont="1" applyFill="1" applyBorder="1" applyAlignment="1">
      <alignment horizontal="center" vertical="center" wrapText="1"/>
    </xf>
    <xf numFmtId="0" fontId="14" fillId="13" borderId="10" xfId="0" applyFont="1" applyFill="1" applyBorder="1" applyAlignment="1">
      <alignment horizontal="center" vertical="center" wrapText="1"/>
    </xf>
    <xf numFmtId="0" fontId="14" fillId="2" borderId="60" xfId="0" applyFont="1" applyFill="1" applyBorder="1" applyAlignment="1">
      <alignment horizontal="center" vertical="center" wrapText="1"/>
    </xf>
    <xf numFmtId="0" fontId="14" fillId="14" borderId="11" xfId="0" applyFont="1" applyFill="1" applyBorder="1" applyAlignment="1">
      <alignment horizontal="center" vertical="center" wrapText="1"/>
    </xf>
    <xf numFmtId="1" fontId="14" fillId="14" borderId="13" xfId="0" applyNumberFormat="1" applyFont="1" applyFill="1" applyBorder="1" applyAlignment="1">
      <alignment horizontal="center" vertical="center" wrapText="1"/>
    </xf>
    <xf numFmtId="1" fontId="14" fillId="4" borderId="68" xfId="0" applyNumberFormat="1" applyFont="1" applyFill="1" applyBorder="1" applyAlignment="1">
      <alignment horizontal="center" vertical="center" wrapText="1"/>
    </xf>
    <xf numFmtId="0" fontId="47" fillId="0" borderId="23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 wrapText="1"/>
    </xf>
    <xf numFmtId="0" fontId="14" fillId="0" borderId="54" xfId="0" applyFont="1" applyBorder="1" applyAlignment="1">
      <alignment horizontal="left" vertical="center" wrapText="1" indent="2"/>
    </xf>
    <xf numFmtId="0" fontId="23" fillId="0" borderId="18" xfId="0" applyFont="1" applyBorder="1" applyAlignment="1">
      <alignment horizontal="center" wrapText="1"/>
    </xf>
    <xf numFmtId="1" fontId="14" fillId="4" borderId="12" xfId="0" applyNumberFormat="1" applyFont="1" applyFill="1" applyBorder="1" applyAlignment="1">
      <alignment horizontal="center" vertical="center" wrapText="1"/>
    </xf>
    <xf numFmtId="0" fontId="14" fillId="14" borderId="12" xfId="0" applyFont="1" applyFill="1" applyBorder="1" applyAlignment="1">
      <alignment horizontal="center" vertical="center" wrapText="1"/>
    </xf>
    <xf numFmtId="0" fontId="14" fillId="4" borderId="25" xfId="0" applyFont="1" applyFill="1" applyBorder="1" applyAlignment="1">
      <alignment horizontal="center" vertical="center" wrapText="1"/>
    </xf>
    <xf numFmtId="0" fontId="15" fillId="0" borderId="28" xfId="0" applyFont="1" applyBorder="1" applyAlignment="1">
      <alignment horizontal="center" vertical="center" wrapText="1"/>
    </xf>
    <xf numFmtId="0" fontId="15" fillId="2" borderId="12" xfId="0" applyFont="1" applyFill="1" applyBorder="1" applyAlignment="1">
      <alignment horizontal="center" vertical="center" wrapText="1"/>
    </xf>
    <xf numFmtId="0" fontId="16" fillId="3" borderId="29" xfId="0" applyFont="1" applyFill="1" applyBorder="1" applyAlignment="1">
      <alignment horizontal="right" wrapText="1"/>
    </xf>
    <xf numFmtId="1" fontId="15" fillId="3" borderId="9" xfId="0" applyNumberFormat="1" applyFont="1" applyFill="1" applyBorder="1" applyAlignment="1">
      <alignment horizontal="center" vertical="center" wrapText="1"/>
    </xf>
    <xf numFmtId="1" fontId="18" fillId="0" borderId="0" xfId="0" applyNumberFormat="1" applyFont="1" applyAlignment="1">
      <alignment vertical="center" wrapText="1"/>
    </xf>
    <xf numFmtId="0" fontId="16" fillId="3" borderId="11" xfId="0" applyFont="1" applyFill="1" applyBorder="1" applyAlignment="1">
      <alignment wrapText="1"/>
    </xf>
    <xf numFmtId="0" fontId="15" fillId="3" borderId="11" xfId="0" applyFont="1" applyFill="1" applyBorder="1" applyAlignment="1">
      <alignment horizontal="center" vertical="center" wrapText="1"/>
    </xf>
    <xf numFmtId="1" fontId="15" fillId="3" borderId="11" xfId="0" applyNumberFormat="1" applyFont="1" applyFill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1" fontId="16" fillId="0" borderId="6" xfId="0" applyNumberFormat="1" applyFont="1" applyBorder="1" applyAlignment="1">
      <alignment horizontal="center" vertical="center" wrapText="1"/>
    </xf>
    <xf numFmtId="1" fontId="15" fillId="0" borderId="6" xfId="0" applyNumberFormat="1" applyFont="1" applyBorder="1" applyAlignment="1">
      <alignment horizontal="center" vertical="center" wrapText="1"/>
    </xf>
    <xf numFmtId="0" fontId="14" fillId="2" borderId="27" xfId="0" applyFont="1" applyFill="1" applyBorder="1" applyAlignment="1">
      <alignment horizontal="center" wrapText="1"/>
    </xf>
    <xf numFmtId="0" fontId="14" fillId="2" borderId="16" xfId="0" applyFont="1" applyFill="1" applyBorder="1" applyAlignment="1">
      <alignment horizontal="center" wrapText="1"/>
    </xf>
    <xf numFmtId="0" fontId="14" fillId="13" borderId="46" xfId="0" applyFont="1" applyFill="1" applyBorder="1" applyAlignment="1">
      <alignment horizontal="center" vertical="center" wrapText="1"/>
    </xf>
    <xf numFmtId="0" fontId="14" fillId="13" borderId="55" xfId="0" applyFont="1" applyFill="1" applyBorder="1" applyAlignment="1">
      <alignment horizontal="center" vertical="center" wrapText="1"/>
    </xf>
    <xf numFmtId="0" fontId="14" fillId="13" borderId="50" xfId="0" applyFont="1" applyFill="1" applyBorder="1" applyAlignment="1">
      <alignment horizontal="center" vertical="center" wrapText="1"/>
    </xf>
    <xf numFmtId="0" fontId="14" fillId="13" borderId="33" xfId="0" applyFont="1" applyFill="1" applyBorder="1" applyAlignment="1">
      <alignment horizontal="center" vertical="center" wrapText="1"/>
    </xf>
    <xf numFmtId="0" fontId="14" fillId="13" borderId="54" xfId="0" applyFont="1" applyFill="1" applyBorder="1" applyAlignment="1">
      <alignment horizontal="center" vertical="center" wrapText="1"/>
    </xf>
    <xf numFmtId="0" fontId="14" fillId="0" borderId="6" xfId="0" applyFont="1" applyBorder="1" applyAlignment="1">
      <alignment horizontal="left" vertical="center" wrapText="1" indent="2"/>
    </xf>
    <xf numFmtId="0" fontId="14" fillId="2" borderId="4" xfId="0" applyFont="1" applyFill="1" applyBorder="1" applyAlignment="1">
      <alignment horizontal="center" wrapText="1"/>
    </xf>
    <xf numFmtId="0" fontId="14" fillId="2" borderId="6" xfId="0" applyFont="1" applyFill="1" applyBorder="1" applyAlignment="1">
      <alignment horizontal="center" wrapText="1"/>
    </xf>
    <xf numFmtId="1" fontId="14" fillId="4" borderId="6" xfId="0" applyNumberFormat="1" applyFont="1" applyFill="1" applyBorder="1" applyAlignment="1">
      <alignment horizontal="center" vertical="center" wrapText="1"/>
    </xf>
    <xf numFmtId="0" fontId="14" fillId="14" borderId="6" xfId="0" applyFont="1" applyFill="1" applyBorder="1" applyAlignment="1">
      <alignment horizontal="center" vertical="center" wrapText="1"/>
    </xf>
    <xf numFmtId="0" fontId="14" fillId="4" borderId="5" xfId="0" applyFont="1" applyFill="1" applyBorder="1" applyAlignment="1">
      <alignment horizontal="center" vertical="center" wrapText="1"/>
    </xf>
    <xf numFmtId="0" fontId="14" fillId="13" borderId="8" xfId="0" applyFont="1" applyFill="1" applyBorder="1" applyAlignment="1">
      <alignment horizontal="center" vertical="center" wrapText="1"/>
    </xf>
    <xf numFmtId="0" fontId="15" fillId="3" borderId="9" xfId="0" applyFont="1" applyFill="1" applyBorder="1" applyAlignment="1">
      <alignment horizontal="center" wrapText="1"/>
    </xf>
    <xf numFmtId="0" fontId="14" fillId="0" borderId="4" xfId="0" applyFont="1" applyBorder="1" applyAlignment="1">
      <alignment wrapText="1"/>
    </xf>
    <xf numFmtId="0" fontId="14" fillId="0" borderId="59" xfId="0" applyFont="1" applyBorder="1" applyAlignment="1">
      <alignment horizontal="left" vertical="center" wrapText="1" indent="2"/>
    </xf>
    <xf numFmtId="0" fontId="14" fillId="11" borderId="69" xfId="0" applyFont="1" applyFill="1" applyBorder="1" applyAlignment="1">
      <alignment horizontal="center" vertical="center" wrapText="1"/>
    </xf>
    <xf numFmtId="0" fontId="18" fillId="11" borderId="13" xfId="0" applyFont="1" applyFill="1" applyBorder="1" applyAlignment="1">
      <alignment horizontal="center" vertical="center" wrapText="1"/>
    </xf>
    <xf numFmtId="1" fontId="14" fillId="13" borderId="13" xfId="0" applyNumberFormat="1" applyFont="1" applyFill="1" applyBorder="1" applyAlignment="1">
      <alignment horizontal="center" vertical="center" wrapText="1"/>
    </xf>
    <xf numFmtId="0" fontId="14" fillId="13" borderId="13" xfId="0" applyFont="1" applyFill="1" applyBorder="1" applyAlignment="1">
      <alignment horizontal="center" vertical="center" wrapText="1"/>
    </xf>
    <xf numFmtId="0" fontId="14" fillId="13" borderId="51" xfId="0" applyFont="1" applyFill="1" applyBorder="1" applyAlignment="1">
      <alignment horizontal="center" vertical="center" wrapText="1"/>
    </xf>
    <xf numFmtId="0" fontId="15" fillId="11" borderId="11" xfId="0" applyFont="1" applyFill="1" applyBorder="1" applyAlignment="1">
      <alignment horizontal="center" vertical="center" wrapText="1"/>
    </xf>
    <xf numFmtId="0" fontId="14" fillId="11" borderId="16" xfId="0" applyFont="1" applyFill="1" applyBorder="1" applyAlignment="1">
      <alignment horizontal="center" vertical="center"/>
    </xf>
    <xf numFmtId="0" fontId="14" fillId="11" borderId="16" xfId="0" applyFont="1" applyFill="1" applyBorder="1" applyAlignment="1">
      <alignment horizontal="center" vertical="center" wrapText="1"/>
    </xf>
    <xf numFmtId="0" fontId="14" fillId="13" borderId="16" xfId="0" applyFont="1" applyFill="1" applyBorder="1" applyAlignment="1">
      <alignment horizontal="center" vertical="center" wrapText="1"/>
    </xf>
    <xf numFmtId="0" fontId="15" fillId="11" borderId="16" xfId="0" applyFont="1" applyFill="1" applyBorder="1" applyAlignment="1">
      <alignment horizontal="center" vertical="center" wrapText="1"/>
    </xf>
    <xf numFmtId="0" fontId="14" fillId="11" borderId="12" xfId="0" applyFont="1" applyFill="1" applyBorder="1" applyAlignment="1">
      <alignment horizontal="center" vertical="center"/>
    </xf>
    <xf numFmtId="0" fontId="14" fillId="11" borderId="12" xfId="0" applyFont="1" applyFill="1" applyBorder="1" applyAlignment="1">
      <alignment horizontal="center" vertical="center" wrapText="1"/>
    </xf>
    <xf numFmtId="0" fontId="14" fillId="13" borderId="35" xfId="0" applyFont="1" applyFill="1" applyBorder="1" applyAlignment="1">
      <alignment horizontal="center" vertical="center" wrapText="1"/>
    </xf>
    <xf numFmtId="0" fontId="15" fillId="0" borderId="23" xfId="0" applyFont="1" applyBorder="1" applyAlignment="1">
      <alignment horizontal="left" vertical="top" wrapText="1"/>
    </xf>
    <xf numFmtId="0" fontId="14" fillId="0" borderId="4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left" vertical="top" wrapText="1" indent="2"/>
    </xf>
    <xf numFmtId="0" fontId="14" fillId="11" borderId="27" xfId="0" applyFont="1" applyFill="1" applyBorder="1" applyAlignment="1">
      <alignment horizontal="center" vertical="center" wrapText="1"/>
    </xf>
    <xf numFmtId="0" fontId="18" fillId="11" borderId="16" xfId="0" applyFont="1" applyFill="1" applyBorder="1" applyAlignment="1">
      <alignment horizontal="center" vertical="center" wrapText="1"/>
    </xf>
    <xf numFmtId="0" fontId="14" fillId="13" borderId="23" xfId="0" applyFont="1" applyFill="1" applyBorder="1" applyAlignment="1">
      <alignment horizontal="center" vertical="center" wrapText="1"/>
    </xf>
    <xf numFmtId="0" fontId="15" fillId="0" borderId="26" xfId="0" applyFont="1" applyBorder="1" applyAlignment="1">
      <alignment horizontal="center" vertical="center" wrapText="1"/>
    </xf>
    <xf numFmtId="0" fontId="50" fillId="0" borderId="23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11" borderId="10" xfId="0" applyFont="1" applyFill="1" applyBorder="1" applyAlignment="1">
      <alignment horizontal="center" vertical="center"/>
    </xf>
    <xf numFmtId="0" fontId="9" fillId="11" borderId="10" xfId="0" applyFont="1" applyFill="1" applyBorder="1" applyAlignment="1">
      <alignment horizontal="center" vertical="center" wrapText="1"/>
    </xf>
    <xf numFmtId="0" fontId="9" fillId="12" borderId="10" xfId="0" applyFont="1" applyFill="1" applyBorder="1" applyAlignment="1">
      <alignment horizontal="center" vertical="center" wrapText="1"/>
    </xf>
    <xf numFmtId="0" fontId="9" fillId="13" borderId="10" xfId="0" applyFont="1" applyFill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11" borderId="10" xfId="0" applyFont="1" applyFill="1" applyBorder="1" applyAlignment="1">
      <alignment horizontal="center" vertical="center" wrapText="1"/>
    </xf>
    <xf numFmtId="0" fontId="8" fillId="0" borderId="23" xfId="0" applyFont="1" applyBorder="1" applyAlignment="1">
      <alignment horizontal="left" vertical="top"/>
    </xf>
    <xf numFmtId="0" fontId="9" fillId="0" borderId="69" xfId="0" applyFont="1" applyBorder="1" applyAlignment="1">
      <alignment horizontal="left" vertical="top" indent="2"/>
    </xf>
    <xf numFmtId="0" fontId="8" fillId="3" borderId="9" xfId="0" applyFont="1" applyFill="1" applyBorder="1" applyAlignment="1">
      <alignment horizontal="center" wrapText="1"/>
    </xf>
    <xf numFmtId="1" fontId="8" fillId="3" borderId="9" xfId="0" applyNumberFormat="1" applyFont="1" applyFill="1" applyBorder="1" applyAlignment="1">
      <alignment horizontal="center" wrapText="1"/>
    </xf>
    <xf numFmtId="1" fontId="8" fillId="0" borderId="3" xfId="0" applyNumberFormat="1" applyFont="1" applyBorder="1" applyAlignment="1">
      <alignment horizontal="center" wrapText="1"/>
    </xf>
    <xf numFmtId="1" fontId="2" fillId="0" borderId="0" xfId="0" applyNumberFormat="1" applyFont="1" applyAlignment="1">
      <alignment horizontal="center" wrapText="1"/>
    </xf>
    <xf numFmtId="0" fontId="8" fillId="0" borderId="6" xfId="0" applyFont="1" applyBorder="1" applyAlignment="1">
      <alignment horizontal="left" vertical="center" wrapText="1"/>
    </xf>
    <xf numFmtId="0" fontId="9" fillId="11" borderId="27" xfId="0" applyFont="1" applyFill="1" applyBorder="1" applyAlignment="1">
      <alignment horizontal="center" vertical="center" wrapText="1"/>
    </xf>
    <xf numFmtId="0" fontId="9" fillId="11" borderId="16" xfId="0" applyFont="1" applyFill="1" applyBorder="1" applyAlignment="1">
      <alignment horizontal="center" vertical="center" wrapText="1"/>
    </xf>
    <xf numFmtId="0" fontId="9" fillId="13" borderId="16" xfId="0" applyFont="1" applyFill="1" applyBorder="1" applyAlignment="1">
      <alignment horizontal="center" vertical="center" wrapText="1"/>
    </xf>
    <xf numFmtId="0" fontId="8" fillId="11" borderId="16" xfId="0" applyFont="1" applyFill="1" applyBorder="1" applyAlignment="1">
      <alignment horizontal="center" vertical="center" wrapText="1"/>
    </xf>
    <xf numFmtId="0" fontId="9" fillId="0" borderId="13" xfId="0" applyFont="1" applyBorder="1" applyAlignment="1">
      <alignment horizontal="left" vertical="center" wrapText="1" indent="2"/>
    </xf>
    <xf numFmtId="0" fontId="9" fillId="11" borderId="60" xfId="0" applyFont="1" applyFill="1" applyBorder="1" applyAlignment="1">
      <alignment horizontal="center" vertical="center" wrapText="1"/>
    </xf>
    <xf numFmtId="0" fontId="9" fillId="11" borderId="11" xfId="0" applyFont="1" applyFill="1" applyBorder="1" applyAlignment="1">
      <alignment horizontal="center" vertical="center" wrapText="1"/>
    </xf>
    <xf numFmtId="0" fontId="17" fillId="11" borderId="11" xfId="0" applyFont="1" applyFill="1" applyBorder="1" applyAlignment="1">
      <alignment horizontal="center" vertical="center" wrapText="1"/>
    </xf>
    <xf numFmtId="0" fontId="9" fillId="14" borderId="11" xfId="0" applyFont="1" applyFill="1" applyBorder="1" applyAlignment="1">
      <alignment horizontal="center" vertical="center" wrapText="1"/>
    </xf>
    <xf numFmtId="1" fontId="9" fillId="14" borderId="13" xfId="0" applyNumberFormat="1" applyFont="1" applyFill="1" applyBorder="1" applyAlignment="1">
      <alignment horizontal="center" vertical="center" wrapText="1"/>
    </xf>
    <xf numFmtId="0" fontId="9" fillId="4" borderId="11" xfId="0" applyFont="1" applyFill="1" applyBorder="1" applyAlignment="1">
      <alignment horizontal="center" vertical="center" wrapText="1"/>
    </xf>
    <xf numFmtId="0" fontId="9" fillId="13" borderId="13" xfId="0" applyFont="1" applyFill="1" applyBorder="1" applyAlignment="1">
      <alignment horizontal="center" vertical="center" wrapText="1"/>
    </xf>
    <xf numFmtId="1" fontId="9" fillId="4" borderId="68" xfId="0" applyNumberFormat="1" applyFont="1" applyFill="1" applyBorder="1" applyAlignment="1">
      <alignment horizontal="center" vertical="center" wrapText="1"/>
    </xf>
    <xf numFmtId="0" fontId="8" fillId="0" borderId="60" xfId="0" applyFont="1" applyBorder="1" applyAlignment="1">
      <alignment horizontal="center" vertical="center" wrapText="1"/>
    </xf>
    <xf numFmtId="0" fontId="8" fillId="11" borderId="11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right" vertical="center" wrapText="1"/>
    </xf>
    <xf numFmtId="0" fontId="8" fillId="0" borderId="20" xfId="0" applyFont="1" applyBorder="1" applyAlignment="1">
      <alignment horizontal="left" vertical="center"/>
    </xf>
    <xf numFmtId="0" fontId="9" fillId="0" borderId="54" xfId="0" applyFont="1" applyBorder="1" applyAlignment="1">
      <alignment horizontal="left" vertical="center" indent="2"/>
    </xf>
    <xf numFmtId="0" fontId="9" fillId="0" borderId="53" xfId="0" applyFont="1" applyBorder="1" applyAlignment="1">
      <alignment horizontal="left" vertical="center" indent="2"/>
    </xf>
    <xf numFmtId="0" fontId="14" fillId="11" borderId="13" xfId="0" applyFont="1" applyFill="1" applyBorder="1" applyAlignment="1">
      <alignment horizontal="center" vertical="center"/>
    </xf>
    <xf numFmtId="0" fontId="15" fillId="11" borderId="13" xfId="0" applyFont="1" applyFill="1" applyBorder="1" applyAlignment="1">
      <alignment horizontal="center" vertical="center" wrapText="1"/>
    </xf>
    <xf numFmtId="0" fontId="9" fillId="11" borderId="12" xfId="0" applyFont="1" applyFill="1" applyBorder="1" applyAlignment="1">
      <alignment horizontal="center" vertical="center" wrapText="1"/>
    </xf>
    <xf numFmtId="0" fontId="9" fillId="13" borderId="12" xfId="0" applyFont="1" applyFill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11" borderId="12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right" wrapText="1"/>
    </xf>
    <xf numFmtId="1" fontId="8" fillId="3" borderId="6" xfId="0" applyNumberFormat="1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wrapText="1"/>
    </xf>
    <xf numFmtId="1" fontId="8" fillId="3" borderId="9" xfId="0" applyNumberFormat="1" applyFont="1" applyFill="1" applyBorder="1" applyAlignment="1">
      <alignment horizontal="center" vertical="center" wrapText="1"/>
    </xf>
    <xf numFmtId="0" fontId="48" fillId="0" borderId="0" xfId="0" applyFont="1" applyAlignment="1">
      <alignment wrapText="1"/>
    </xf>
    <xf numFmtId="0" fontId="20" fillId="0" borderId="11" xfId="0" applyFont="1" applyBorder="1" applyAlignment="1">
      <alignment wrapText="1"/>
    </xf>
    <xf numFmtId="0" fontId="20" fillId="0" borderId="14" xfId="0" applyFont="1" applyBorder="1" applyAlignment="1">
      <alignment vertical="center" wrapText="1"/>
    </xf>
    <xf numFmtId="0" fontId="20" fillId="0" borderId="15" xfId="0" applyFont="1" applyBorder="1" applyAlignment="1">
      <alignment vertical="center" wrapText="1"/>
    </xf>
    <xf numFmtId="0" fontId="20" fillId="0" borderId="7" xfId="0" applyFont="1" applyBorder="1" applyAlignment="1">
      <alignment vertical="center"/>
    </xf>
    <xf numFmtId="0" fontId="20" fillId="0" borderId="14" xfId="0" applyFont="1" applyBorder="1" applyAlignment="1">
      <alignment vertical="center"/>
    </xf>
    <xf numFmtId="0" fontId="20" fillId="0" borderId="18" xfId="0" applyFont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16" fillId="0" borderId="20" xfId="0" applyFont="1" applyBorder="1" applyAlignment="1">
      <alignment horizontal="center" vertical="center" wrapText="1"/>
    </xf>
    <xf numFmtId="0" fontId="16" fillId="0" borderId="21" xfId="0" applyFont="1" applyBorder="1" applyAlignment="1">
      <alignment horizontal="center" vertical="center" wrapText="1"/>
    </xf>
    <xf numFmtId="0" fontId="20" fillId="0" borderId="17" xfId="0" applyFont="1" applyBorder="1" applyAlignment="1">
      <alignment wrapText="1"/>
    </xf>
    <xf numFmtId="0" fontId="16" fillId="0" borderId="6" xfId="0" applyFont="1" applyBorder="1" applyAlignment="1">
      <alignment horizontal="left" vertical="center"/>
    </xf>
    <xf numFmtId="0" fontId="20" fillId="2" borderId="46" xfId="0" applyFont="1" applyFill="1" applyBorder="1" applyAlignment="1">
      <alignment horizontal="center" vertical="center" wrapText="1"/>
    </xf>
    <xf numFmtId="0" fontId="20" fillId="2" borderId="55" xfId="0" applyFont="1" applyFill="1" applyBorder="1" applyAlignment="1">
      <alignment horizontal="center" vertical="center" wrapText="1"/>
    </xf>
    <xf numFmtId="0" fontId="20" fillId="9" borderId="55" xfId="0" applyFont="1" applyFill="1" applyBorder="1" applyAlignment="1">
      <alignment horizontal="center" vertical="center" wrapText="1"/>
    </xf>
    <xf numFmtId="0" fontId="20" fillId="9" borderId="36" xfId="0" applyFont="1" applyFill="1" applyBorder="1" applyAlignment="1">
      <alignment horizontal="center" vertical="center" wrapText="1"/>
    </xf>
    <xf numFmtId="0" fontId="20" fillId="9" borderId="38" xfId="0" applyFont="1" applyFill="1" applyBorder="1" applyAlignment="1">
      <alignment horizontal="center" vertical="center" wrapText="1"/>
    </xf>
    <xf numFmtId="0" fontId="20" fillId="0" borderId="49" xfId="0" applyFont="1" applyBorder="1" applyAlignment="1">
      <alignment horizontal="center" vertical="center" wrapText="1"/>
    </xf>
    <xf numFmtId="0" fontId="16" fillId="0" borderId="36" xfId="0" applyFont="1" applyBorder="1" applyAlignment="1">
      <alignment horizontal="center" vertical="center" wrapText="1"/>
    </xf>
    <xf numFmtId="0" fontId="16" fillId="0" borderId="39" xfId="0" applyFont="1" applyBorder="1" applyAlignment="1">
      <alignment horizontal="center" vertical="center" wrapText="1"/>
    </xf>
    <xf numFmtId="0" fontId="16" fillId="2" borderId="56" xfId="0" applyFont="1" applyFill="1" applyBorder="1" applyAlignment="1">
      <alignment horizontal="center" vertical="center" wrapText="1"/>
    </xf>
    <xf numFmtId="0" fontId="20" fillId="2" borderId="50" xfId="0" applyFont="1" applyFill="1" applyBorder="1" applyAlignment="1">
      <alignment horizontal="center" vertical="center" wrapText="1"/>
    </xf>
    <xf numFmtId="0" fontId="20" fillId="9" borderId="33" xfId="0" applyFont="1" applyFill="1" applyBorder="1" applyAlignment="1">
      <alignment horizontal="center" vertical="center" wrapText="1"/>
    </xf>
    <xf numFmtId="0" fontId="20" fillId="9" borderId="50" xfId="0" applyFont="1" applyFill="1" applyBorder="1" applyAlignment="1">
      <alignment horizontal="center" vertical="center" wrapText="1"/>
    </xf>
    <xf numFmtId="0" fontId="20" fillId="2" borderId="51" xfId="0" applyFont="1" applyFill="1" applyBorder="1" applyAlignment="1">
      <alignment horizontal="center" vertical="center" wrapText="1"/>
    </xf>
    <xf numFmtId="0" fontId="20" fillId="9" borderId="52" xfId="0" applyFont="1" applyFill="1" applyBorder="1" applyAlignment="1">
      <alignment horizontal="center" vertical="center" wrapText="1"/>
    </xf>
    <xf numFmtId="0" fontId="16" fillId="0" borderId="35" xfId="0" applyFont="1" applyBorder="1" applyAlignment="1">
      <alignment horizontal="center" vertical="center" wrapText="1"/>
    </xf>
    <xf numFmtId="0" fontId="16" fillId="0" borderId="40" xfId="0" applyFont="1" applyBorder="1" applyAlignment="1">
      <alignment horizontal="center" vertical="center" wrapText="1"/>
    </xf>
    <xf numFmtId="0" fontId="16" fillId="7" borderId="5" xfId="0" applyFont="1" applyFill="1" applyBorder="1" applyAlignment="1">
      <alignment horizontal="right" vertical="center" wrapText="1" indent="2"/>
    </xf>
    <xf numFmtId="0" fontId="20" fillId="7" borderId="1" xfId="0" applyFont="1" applyFill="1" applyBorder="1" applyAlignment="1">
      <alignment horizontal="center" vertical="center" wrapText="1"/>
    </xf>
    <xf numFmtId="0" fontId="16" fillId="7" borderId="1" xfId="0" applyFont="1" applyFill="1" applyBorder="1" applyAlignment="1">
      <alignment horizontal="center" vertical="center" wrapText="1"/>
    </xf>
    <xf numFmtId="0" fontId="16" fillId="7" borderId="6" xfId="0" applyFont="1" applyFill="1" applyBorder="1" applyAlignment="1">
      <alignment horizontal="center" vertical="center" wrapText="1"/>
    </xf>
    <xf numFmtId="0" fontId="16" fillId="0" borderId="6" xfId="0" applyFont="1" applyBorder="1" applyAlignment="1">
      <alignment horizontal="left" vertical="center" wrapText="1"/>
    </xf>
    <xf numFmtId="0" fontId="20" fillId="2" borderId="35" xfId="0" applyFont="1" applyFill="1" applyBorder="1" applyAlignment="1">
      <alignment horizontal="center" vertical="center" wrapText="1"/>
    </xf>
    <xf numFmtId="0" fontId="20" fillId="9" borderId="34" xfId="0" applyFont="1" applyFill="1" applyBorder="1" applyAlignment="1">
      <alignment horizontal="center" vertical="center" wrapText="1"/>
    </xf>
    <xf numFmtId="0" fontId="20" fillId="0" borderId="71" xfId="0" applyFont="1" applyBorder="1" applyAlignment="1">
      <alignment horizontal="center" vertical="center" wrapText="1"/>
    </xf>
    <xf numFmtId="0" fontId="20" fillId="9" borderId="35" xfId="0" applyFont="1" applyFill="1" applyBorder="1" applyAlignment="1">
      <alignment horizontal="center" vertical="center" wrapText="1"/>
    </xf>
    <xf numFmtId="0" fontId="20" fillId="0" borderId="59" xfId="0" applyFont="1" applyBorder="1" applyAlignment="1">
      <alignment horizontal="left" vertical="top" wrapText="1" indent="2"/>
    </xf>
    <xf numFmtId="0" fontId="20" fillId="2" borderId="1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20" fillId="9" borderId="2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1" fontId="22" fillId="0" borderId="0" xfId="0" applyNumberFormat="1" applyFont="1" applyAlignment="1">
      <alignment wrapText="1"/>
    </xf>
    <xf numFmtId="1" fontId="20" fillId="0" borderId="0" xfId="0" applyNumberFormat="1" applyFont="1" applyAlignment="1">
      <alignment wrapText="1"/>
    </xf>
    <xf numFmtId="2" fontId="20" fillId="0" borderId="0" xfId="0" applyNumberFormat="1" applyFont="1" applyAlignment="1">
      <alignment wrapText="1"/>
    </xf>
    <xf numFmtId="0" fontId="16" fillId="0" borderId="5" xfId="0" applyFont="1" applyBorder="1" applyAlignment="1">
      <alignment horizontal="center" vertical="center" wrapText="1"/>
    </xf>
    <xf numFmtId="0" fontId="20" fillId="0" borderId="16" xfId="0" applyFont="1" applyBorder="1" applyAlignment="1">
      <alignment horizontal="left" vertical="center" wrapText="1" indent="2"/>
    </xf>
    <xf numFmtId="0" fontId="20" fillId="9" borderId="16" xfId="0" applyFont="1" applyFill="1" applyBorder="1" applyAlignment="1">
      <alignment horizontal="center" vertical="center" wrapText="1"/>
    </xf>
    <xf numFmtId="1" fontId="20" fillId="0" borderId="16" xfId="0" applyNumberFormat="1" applyFont="1" applyBorder="1" applyAlignment="1">
      <alignment horizontal="center" vertical="center" wrapText="1"/>
    </xf>
    <xf numFmtId="0" fontId="16" fillId="0" borderId="56" xfId="0" applyFont="1" applyBorder="1" applyAlignment="1">
      <alignment horizontal="center" vertical="center" wrapText="1"/>
    </xf>
    <xf numFmtId="1" fontId="19" fillId="0" borderId="0" xfId="0" applyNumberFormat="1" applyFont="1" applyAlignment="1">
      <alignment wrapText="1"/>
    </xf>
    <xf numFmtId="0" fontId="20" fillId="9" borderId="10" xfId="0" applyFont="1" applyFill="1" applyBorder="1" applyAlignment="1">
      <alignment horizontal="center" vertical="center" wrapText="1"/>
    </xf>
    <xf numFmtId="0" fontId="20" fillId="9" borderId="54" xfId="0" applyFont="1" applyFill="1" applyBorder="1" applyAlignment="1">
      <alignment horizontal="center" vertical="center" wrapText="1"/>
    </xf>
    <xf numFmtId="0" fontId="45" fillId="0" borderId="0" xfId="0" applyFont="1" applyAlignment="1">
      <alignment horizontal="right" vertical="center" wrapText="1"/>
    </xf>
    <xf numFmtId="1" fontId="45" fillId="0" borderId="0" xfId="0" applyNumberFormat="1" applyFont="1" applyAlignment="1">
      <alignment wrapText="1"/>
    </xf>
    <xf numFmtId="2" fontId="45" fillId="0" borderId="0" xfId="0" applyNumberFormat="1" applyFont="1" applyAlignment="1">
      <alignment wrapText="1"/>
    </xf>
    <xf numFmtId="0" fontId="20" fillId="0" borderId="13" xfId="0" applyFont="1" applyBorder="1" applyAlignment="1">
      <alignment horizontal="left" vertical="center" wrapText="1" indent="2"/>
    </xf>
    <xf numFmtId="0" fontId="20" fillId="2" borderId="13" xfId="0" applyFont="1" applyFill="1" applyBorder="1" applyAlignment="1">
      <alignment horizontal="center" vertical="center"/>
    </xf>
    <xf numFmtId="0" fontId="20" fillId="9" borderId="13" xfId="0" applyFont="1" applyFill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1" fontId="20" fillId="0" borderId="13" xfId="0" applyNumberFormat="1" applyFont="1" applyBorder="1" applyAlignment="1">
      <alignment horizontal="center" vertical="center" wrapText="1"/>
    </xf>
    <xf numFmtId="0" fontId="20" fillId="9" borderId="51" xfId="0" applyFont="1" applyFill="1" applyBorder="1" applyAlignment="1">
      <alignment horizontal="center" vertical="center" wrapText="1"/>
    </xf>
    <xf numFmtId="0" fontId="16" fillId="2" borderId="11" xfId="0" applyFont="1" applyFill="1" applyBorder="1" applyAlignment="1">
      <alignment horizontal="center" vertical="center" wrapText="1"/>
    </xf>
    <xf numFmtId="0" fontId="20" fillId="2" borderId="27" xfId="0" applyFont="1" applyFill="1" applyBorder="1" applyAlignment="1">
      <alignment horizontal="center" vertical="center" wrapText="1"/>
    </xf>
    <xf numFmtId="1" fontId="20" fillId="9" borderId="16" xfId="0" applyNumberFormat="1" applyFont="1" applyFill="1" applyBorder="1" applyAlignment="1">
      <alignment horizontal="center" vertical="center" wrapText="1"/>
    </xf>
    <xf numFmtId="1" fontId="20" fillId="4" borderId="16" xfId="0" applyNumberFormat="1" applyFont="1" applyFill="1" applyBorder="1" applyAlignment="1">
      <alignment horizontal="center" vertical="center" wrapText="1"/>
    </xf>
    <xf numFmtId="0" fontId="20" fillId="9" borderId="46" xfId="0" applyFont="1" applyFill="1" applyBorder="1" applyAlignment="1">
      <alignment horizontal="center" vertical="center" wrapText="1"/>
    </xf>
    <xf numFmtId="0" fontId="20" fillId="9" borderId="47" xfId="0" applyFont="1" applyFill="1" applyBorder="1" applyAlignment="1">
      <alignment horizontal="center" vertical="center" wrapText="1"/>
    </xf>
    <xf numFmtId="1" fontId="20" fillId="9" borderId="55" xfId="0" applyNumberFormat="1" applyFont="1" applyFill="1" applyBorder="1" applyAlignment="1">
      <alignment horizontal="center" vertical="center" wrapText="1"/>
    </xf>
    <xf numFmtId="1" fontId="20" fillId="9" borderId="56" xfId="0" applyNumberFormat="1" applyFont="1" applyFill="1" applyBorder="1" applyAlignment="1">
      <alignment horizontal="center" vertical="center" wrapText="1"/>
    </xf>
    <xf numFmtId="0" fontId="20" fillId="4" borderId="46" xfId="0" applyFont="1" applyFill="1" applyBorder="1" applyAlignment="1">
      <alignment horizontal="center" vertical="center" wrapText="1"/>
    </xf>
    <xf numFmtId="0" fontId="16" fillId="4" borderId="47" xfId="0" applyFont="1" applyFill="1" applyBorder="1" applyAlignment="1">
      <alignment horizontal="center" vertical="center" wrapText="1"/>
    </xf>
    <xf numFmtId="0" fontId="16" fillId="4" borderId="55" xfId="0" applyFont="1" applyFill="1" applyBorder="1" applyAlignment="1">
      <alignment horizontal="center" vertical="center" wrapText="1"/>
    </xf>
    <xf numFmtId="0" fontId="16" fillId="4" borderId="56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left" indent="2"/>
    </xf>
    <xf numFmtId="0" fontId="20" fillId="2" borderId="60" xfId="0" applyFont="1" applyFill="1" applyBorder="1" applyAlignment="1">
      <alignment horizontal="center" vertical="center"/>
    </xf>
    <xf numFmtId="1" fontId="20" fillId="9" borderId="10" xfId="0" applyNumberFormat="1" applyFont="1" applyFill="1" applyBorder="1" applyAlignment="1">
      <alignment horizontal="center" vertical="center" wrapText="1"/>
    </xf>
    <xf numFmtId="1" fontId="20" fillId="9" borderId="50" xfId="0" applyNumberFormat="1" applyFont="1" applyFill="1" applyBorder="1" applyAlignment="1">
      <alignment horizontal="center" vertical="center" wrapText="1"/>
    </xf>
    <xf numFmtId="1" fontId="20" fillId="9" borderId="32" xfId="0" applyNumberFormat="1" applyFont="1" applyFill="1" applyBorder="1" applyAlignment="1">
      <alignment horizontal="center" vertical="center" wrapText="1"/>
    </xf>
    <xf numFmtId="0" fontId="20" fillId="4" borderId="50" xfId="0" applyFont="1" applyFill="1" applyBorder="1" applyAlignment="1">
      <alignment horizontal="center" vertical="center" wrapText="1"/>
    </xf>
    <xf numFmtId="0" fontId="20" fillId="4" borderId="32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left" vertical="top" wrapText="1" indent="2"/>
    </xf>
    <xf numFmtId="0" fontId="20" fillId="2" borderId="48" xfId="0" applyFont="1" applyFill="1" applyBorder="1" applyAlignment="1">
      <alignment horizontal="center" vertical="center" wrapText="1"/>
    </xf>
    <xf numFmtId="0" fontId="20" fillId="4" borderId="33" xfId="0" applyFont="1" applyFill="1" applyBorder="1" applyAlignment="1">
      <alignment horizontal="center" vertical="center" wrapText="1"/>
    </xf>
    <xf numFmtId="0" fontId="20" fillId="4" borderId="54" xfId="0" applyFont="1" applyFill="1" applyBorder="1" applyAlignment="1">
      <alignment horizontal="center" vertical="center" wrapText="1"/>
    </xf>
    <xf numFmtId="1" fontId="20" fillId="9" borderId="33" xfId="0" applyNumberFormat="1" applyFont="1" applyFill="1" applyBorder="1" applyAlignment="1">
      <alignment horizontal="center" vertical="center" wrapText="1"/>
    </xf>
    <xf numFmtId="1" fontId="20" fillId="9" borderId="54" xfId="0" applyNumberFormat="1" applyFont="1" applyFill="1" applyBorder="1" applyAlignment="1">
      <alignment horizontal="center" vertical="center" wrapText="1"/>
    </xf>
    <xf numFmtId="0" fontId="20" fillId="7" borderId="6" xfId="0" applyFont="1" applyFill="1" applyBorder="1" applyAlignment="1">
      <alignment horizontal="center" vertical="center" wrapText="1"/>
    </xf>
    <xf numFmtId="0" fontId="20" fillId="0" borderId="59" xfId="0" applyFont="1" applyBorder="1" applyAlignment="1">
      <alignment vertical="center" wrapText="1"/>
    </xf>
    <xf numFmtId="0" fontId="20" fillId="0" borderId="60" xfId="0" applyFont="1" applyBorder="1" applyAlignment="1">
      <alignment horizontal="center" vertical="center" wrapText="1"/>
    </xf>
    <xf numFmtId="0" fontId="51" fillId="0" borderId="5" xfId="0" applyFont="1" applyBorder="1" applyAlignment="1">
      <alignment horizontal="center" vertical="center"/>
    </xf>
    <xf numFmtId="0" fontId="51" fillId="0" borderId="3" xfId="0" applyFont="1" applyBorder="1" applyAlignment="1">
      <alignment horizontal="center" vertical="center"/>
    </xf>
    <xf numFmtId="0" fontId="16" fillId="4" borderId="3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/>
    </xf>
    <xf numFmtId="0" fontId="33" fillId="2" borderId="10" xfId="0" applyFont="1" applyFill="1" applyBorder="1" applyAlignment="1">
      <alignment horizontal="center" vertical="center" wrapText="1"/>
    </xf>
    <xf numFmtId="0" fontId="20" fillId="9" borderId="7" xfId="0" applyFont="1" applyFill="1" applyBorder="1" applyAlignment="1">
      <alignment horizontal="center" vertical="center" wrapText="1"/>
    </xf>
    <xf numFmtId="0" fontId="16" fillId="0" borderId="24" xfId="0" applyFont="1" applyBorder="1" applyAlignment="1">
      <alignment horizontal="left" vertical="center"/>
    </xf>
    <xf numFmtId="0" fontId="16" fillId="0" borderId="5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left" vertical="center" wrapText="1" indent="2"/>
    </xf>
    <xf numFmtId="0" fontId="20" fillId="2" borderId="28" xfId="0" applyFont="1" applyFill="1" applyBorder="1" applyAlignment="1">
      <alignment horizontal="center" vertical="center" wrapText="1"/>
    </xf>
    <xf numFmtId="0" fontId="22" fillId="2" borderId="16" xfId="0" applyFont="1" applyFill="1" applyBorder="1" applyAlignment="1">
      <alignment horizontal="center" vertical="center" wrapText="1"/>
    </xf>
    <xf numFmtId="1" fontId="20" fillId="0" borderId="12" xfId="0" applyNumberFormat="1" applyFont="1" applyBorder="1" applyAlignment="1">
      <alignment horizontal="center" vertical="center" wrapText="1"/>
    </xf>
    <xf numFmtId="1" fontId="20" fillId="4" borderId="12" xfId="0" applyNumberFormat="1" applyFont="1" applyFill="1" applyBorder="1" applyAlignment="1">
      <alignment horizontal="center" vertical="center" wrapText="1"/>
    </xf>
    <xf numFmtId="0" fontId="20" fillId="9" borderId="12" xfId="0" applyFont="1" applyFill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52" fillId="0" borderId="52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0" fontId="20" fillId="9" borderId="53" xfId="0" applyFont="1" applyFill="1" applyBorder="1" applyAlignment="1">
      <alignment horizontal="center" vertical="center" wrapText="1"/>
    </xf>
    <xf numFmtId="0" fontId="16" fillId="3" borderId="41" xfId="0" applyFont="1" applyFill="1" applyBorder="1" applyAlignment="1">
      <alignment horizontal="center" vertical="center" wrapText="1"/>
    </xf>
    <xf numFmtId="0" fontId="20" fillId="0" borderId="59" xfId="0" applyFont="1" applyBorder="1" applyAlignment="1">
      <alignment wrapText="1"/>
    </xf>
    <xf numFmtId="0" fontId="20" fillId="2" borderId="9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20" fillId="0" borderId="43" xfId="0" applyFont="1" applyBorder="1" applyAlignment="1">
      <alignment horizontal="center" vertical="center" wrapText="1"/>
    </xf>
    <xf numFmtId="0" fontId="20" fillId="9" borderId="41" xfId="0" applyFont="1" applyFill="1" applyBorder="1" applyAlignment="1">
      <alignment horizontal="center" vertical="center" wrapText="1"/>
    </xf>
    <xf numFmtId="0" fontId="20" fillId="0" borderId="42" xfId="0" applyFont="1" applyBorder="1" applyAlignment="1">
      <alignment horizontal="center" vertical="center" wrapText="1"/>
    </xf>
    <xf numFmtId="0" fontId="20" fillId="9" borderId="42" xfId="0" applyFont="1" applyFill="1" applyBorder="1" applyAlignment="1">
      <alignment horizontal="center" vertical="center" wrapText="1"/>
    </xf>
    <xf numFmtId="0" fontId="20" fillId="0" borderId="45" xfId="0" applyFont="1" applyBorder="1" applyAlignment="1">
      <alignment horizontal="center" vertical="center" wrapText="1"/>
    </xf>
    <xf numFmtId="0" fontId="16" fillId="3" borderId="43" xfId="0" applyFont="1" applyFill="1" applyBorder="1" applyAlignment="1">
      <alignment horizontal="center" vertical="center" wrapText="1"/>
    </xf>
    <xf numFmtId="0" fontId="16" fillId="2" borderId="44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4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" fillId="0" borderId="7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14" xfId="0" applyFont="1" applyBorder="1" applyAlignment="1">
      <alignment horizontal="righ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4" fillId="0" borderId="22" xfId="0" applyFont="1" applyBorder="1" applyAlignment="1">
      <alignment vertical="center" wrapText="1"/>
    </xf>
    <xf numFmtId="0" fontId="53" fillId="0" borderId="23" xfId="0" applyFont="1" applyBorder="1" applyAlignment="1">
      <alignment horizontal="center" vertical="center" wrapText="1"/>
    </xf>
    <xf numFmtId="0" fontId="3" fillId="4" borderId="23" xfId="0" applyFont="1" applyFill="1" applyBorder="1" applyAlignment="1">
      <alignment horizontal="center" vertical="center" wrapText="1"/>
    </xf>
    <xf numFmtId="0" fontId="3" fillId="4" borderId="75" xfId="0" applyFont="1" applyFill="1" applyBorder="1" applyAlignment="1">
      <alignment horizontal="center" vertical="center" wrapText="1"/>
    </xf>
    <xf numFmtId="0" fontId="3" fillId="4" borderId="55" xfId="0" applyFont="1" applyFill="1" applyBorder="1" applyAlignment="1">
      <alignment horizontal="center" vertical="center" wrapText="1"/>
    </xf>
    <xf numFmtId="0" fontId="3" fillId="4" borderId="60" xfId="0" applyFont="1" applyFill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 wrapText="1"/>
    </xf>
    <xf numFmtId="0" fontId="3" fillId="0" borderId="55" xfId="0" applyFont="1" applyBorder="1" applyAlignment="1">
      <alignment horizontal="center" vertical="center" wrapText="1"/>
    </xf>
    <xf numFmtId="0" fontId="3" fillId="0" borderId="57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left" vertical="center" wrapText="1" indent="2"/>
    </xf>
    <xf numFmtId="0" fontId="3" fillId="0" borderId="10" xfId="0" applyFont="1" applyBorder="1" applyAlignment="1">
      <alignment horizontal="center" vertical="center" wrapText="1"/>
    </xf>
    <xf numFmtId="0" fontId="46" fillId="19" borderId="10" xfId="0" applyFont="1" applyFill="1" applyBorder="1" applyAlignment="1">
      <alignment horizontal="center" vertical="center" wrapText="1"/>
    </xf>
    <xf numFmtId="0" fontId="3" fillId="15" borderId="32" xfId="0" applyFont="1" applyFill="1" applyBorder="1" applyAlignment="1">
      <alignment horizontal="center" vertical="center" wrapText="1"/>
    </xf>
    <xf numFmtId="0" fontId="3" fillId="4" borderId="33" xfId="0" applyFont="1" applyFill="1" applyBorder="1" applyAlignment="1">
      <alignment horizontal="center" vertical="center" wrapText="1"/>
    </xf>
    <xf numFmtId="0" fontId="3" fillId="4" borderId="48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63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19" borderId="10" xfId="0" applyFont="1" applyFill="1" applyBorder="1" applyAlignment="1">
      <alignment horizontal="center" vertical="center" wrapText="1"/>
    </xf>
    <xf numFmtId="0" fontId="4" fillId="0" borderId="30" xfId="0" applyFont="1" applyBorder="1" applyAlignment="1">
      <alignment vertical="center" wrapText="1"/>
    </xf>
    <xf numFmtId="0" fontId="16" fillId="0" borderId="63" xfId="0" applyFont="1" applyBorder="1" applyAlignment="1">
      <alignment vertical="center" wrapText="1"/>
    </xf>
    <xf numFmtId="0" fontId="16" fillId="0" borderId="48" xfId="0" applyFont="1" applyBorder="1" applyAlignment="1">
      <alignment vertical="center" wrapText="1"/>
    </xf>
    <xf numFmtId="0" fontId="3" fillId="4" borderId="32" xfId="0" applyFont="1" applyFill="1" applyBorder="1" applyAlignment="1">
      <alignment horizontal="center" vertical="center" wrapText="1"/>
    </xf>
    <xf numFmtId="0" fontId="3" fillId="15" borderId="33" xfId="0" applyFont="1" applyFill="1" applyBorder="1" applyAlignment="1">
      <alignment horizontal="center" vertical="center" wrapText="1"/>
    </xf>
    <xf numFmtId="0" fontId="8" fillId="0" borderId="14" xfId="0" applyFont="1" applyBorder="1" applyAlignment="1">
      <alignment vertical="center" wrapText="1"/>
    </xf>
    <xf numFmtId="0" fontId="8" fillId="0" borderId="69" xfId="0" applyFont="1" applyBorder="1" applyAlignment="1">
      <alignment vertical="center" wrapText="1"/>
    </xf>
    <xf numFmtId="0" fontId="8" fillId="0" borderId="67" xfId="0" applyFont="1" applyBorder="1" applyAlignment="1">
      <alignment vertical="center" wrapText="1"/>
    </xf>
    <xf numFmtId="0" fontId="8" fillId="0" borderId="27" xfId="0" applyFont="1" applyBorder="1" applyAlignment="1">
      <alignment vertical="center" wrapText="1"/>
    </xf>
    <xf numFmtId="0" fontId="3" fillId="4" borderId="30" xfId="0" applyFont="1" applyFill="1" applyBorder="1" applyAlignment="1">
      <alignment horizontal="left" vertical="center" wrapText="1" indent="2"/>
    </xf>
    <xf numFmtId="0" fontId="3" fillId="4" borderId="10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left" vertical="center" wrapText="1" indent="2"/>
    </xf>
    <xf numFmtId="0" fontId="3" fillId="15" borderId="63" xfId="0" applyFont="1" applyFill="1" applyBorder="1" applyAlignment="1">
      <alignment horizontal="center" vertical="center" wrapText="1"/>
    </xf>
    <xf numFmtId="0" fontId="3" fillId="4" borderId="59" xfId="0" applyFont="1" applyFill="1" applyBorder="1" applyAlignment="1">
      <alignment horizontal="left" vertical="center" wrapText="1" indent="2"/>
    </xf>
    <xf numFmtId="0" fontId="3" fillId="4" borderId="11" xfId="0" applyFont="1" applyFill="1" applyBorder="1" applyAlignment="1">
      <alignment horizontal="center" vertical="center"/>
    </xf>
    <xf numFmtId="0" fontId="9" fillId="15" borderId="32" xfId="0" applyFont="1" applyFill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3" fillId="16" borderId="30" xfId="0" applyFont="1" applyFill="1" applyBorder="1" applyAlignment="1">
      <alignment horizontal="left" vertical="center" wrapText="1" indent="4"/>
    </xf>
    <xf numFmtId="0" fontId="3" fillId="16" borderId="10" xfId="0" applyFont="1" applyFill="1" applyBorder="1" applyAlignment="1">
      <alignment horizontal="center" vertical="center" wrapText="1"/>
    </xf>
    <xf numFmtId="0" fontId="46" fillId="16" borderId="10" xfId="0" applyFont="1" applyFill="1" applyBorder="1" applyAlignment="1">
      <alignment horizontal="center" vertical="center" wrapText="1"/>
    </xf>
    <xf numFmtId="0" fontId="3" fillId="16" borderId="32" xfId="0" applyFont="1" applyFill="1" applyBorder="1" applyAlignment="1">
      <alignment horizontal="center" vertical="center" wrapText="1"/>
    </xf>
    <xf numFmtId="0" fontId="3" fillId="16" borderId="33" xfId="0" applyFont="1" applyFill="1" applyBorder="1" applyAlignment="1">
      <alignment horizontal="center" vertical="center" wrapText="1"/>
    </xf>
    <xf numFmtId="0" fontId="3" fillId="16" borderId="48" xfId="0" applyFont="1" applyFill="1" applyBorder="1" applyAlignment="1">
      <alignment horizontal="center" vertical="center" wrapText="1"/>
    </xf>
    <xf numFmtId="0" fontId="4" fillId="16" borderId="32" xfId="0" applyFont="1" applyFill="1" applyBorder="1" applyAlignment="1">
      <alignment horizontal="center" vertical="center" wrapText="1"/>
    </xf>
    <xf numFmtId="0" fontId="4" fillId="16" borderId="33" xfId="0" applyFont="1" applyFill="1" applyBorder="1" applyAlignment="1">
      <alignment horizontal="center" vertical="center" wrapText="1"/>
    </xf>
    <xf numFmtId="0" fontId="4" fillId="16" borderId="31" xfId="0" applyFont="1" applyFill="1" applyBorder="1" applyAlignment="1">
      <alignment horizontal="center" vertical="center" wrapText="1"/>
    </xf>
    <xf numFmtId="0" fontId="4" fillId="16" borderId="10" xfId="0" applyFont="1" applyFill="1" applyBorder="1" applyAlignment="1">
      <alignment horizontal="center" vertical="center" wrapText="1"/>
    </xf>
    <xf numFmtId="0" fontId="3" fillId="16" borderId="63" xfId="0" applyFont="1" applyFill="1" applyBorder="1" applyAlignment="1">
      <alignment horizontal="center" vertical="center" wrapText="1"/>
    </xf>
    <xf numFmtId="0" fontId="4" fillId="16" borderId="30" xfId="0" applyFont="1" applyFill="1" applyBorder="1" applyAlignment="1">
      <alignment horizontal="center" vertical="center" wrapText="1"/>
    </xf>
    <xf numFmtId="0" fontId="3" fillId="16" borderId="31" xfId="0" applyFont="1" applyFill="1" applyBorder="1" applyAlignment="1">
      <alignment horizontal="center" vertical="center" wrapText="1"/>
    </xf>
    <xf numFmtId="0" fontId="3" fillId="15" borderId="31" xfId="0" applyFont="1" applyFill="1" applyBorder="1" applyAlignment="1">
      <alignment horizontal="center" vertical="center" wrapText="1"/>
    </xf>
    <xf numFmtId="0" fontId="4" fillId="16" borderId="13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right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19" borderId="6" xfId="0" applyFont="1" applyFill="1" applyBorder="1" applyAlignment="1">
      <alignment horizontal="center" vertical="center" wrapText="1"/>
    </xf>
    <xf numFmtId="0" fontId="4" fillId="0" borderId="24" xfId="0" applyFont="1" applyBorder="1" applyAlignment="1">
      <alignment vertical="center"/>
    </xf>
    <xf numFmtId="0" fontId="4" fillId="0" borderId="58" xfId="0" applyFont="1" applyBorder="1" applyAlignment="1">
      <alignment vertical="center"/>
    </xf>
    <xf numFmtId="0" fontId="4" fillId="0" borderId="37" xfId="0" applyFont="1" applyBorder="1" applyAlignment="1">
      <alignment vertical="center"/>
    </xf>
    <xf numFmtId="0" fontId="3" fillId="0" borderId="30" xfId="0" applyFont="1" applyBorder="1" applyAlignment="1">
      <alignment horizontal="left" vertical="center" indent="2"/>
    </xf>
    <xf numFmtId="0" fontId="4" fillId="0" borderId="50" xfId="0" applyFont="1" applyBorder="1" applyAlignment="1">
      <alignment horizontal="center" vertical="center"/>
    </xf>
    <xf numFmtId="0" fontId="46" fillId="0" borderId="63" xfId="0" applyFont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center" wrapText="1"/>
    </xf>
    <xf numFmtId="0" fontId="4" fillId="0" borderId="54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 vertical="center" wrapText="1"/>
    </xf>
    <xf numFmtId="0" fontId="3" fillId="4" borderId="68" xfId="0" applyFont="1" applyFill="1" applyBorder="1" applyAlignment="1">
      <alignment horizontal="left" vertical="center" indent="2"/>
    </xf>
    <xf numFmtId="0" fontId="46" fillId="4" borderId="13" xfId="0" applyFont="1" applyFill="1" applyBorder="1" applyAlignment="1">
      <alignment horizontal="center" vertical="center"/>
    </xf>
    <xf numFmtId="0" fontId="46" fillId="19" borderId="14" xfId="0" applyFont="1" applyFill="1" applyBorder="1" applyAlignment="1">
      <alignment horizontal="center" vertical="center" wrapText="1"/>
    </xf>
    <xf numFmtId="0" fontId="46" fillId="15" borderId="51" xfId="0" applyFont="1" applyFill="1" applyBorder="1" applyAlignment="1">
      <alignment horizontal="center" vertical="center" wrapText="1"/>
    </xf>
    <xf numFmtId="0" fontId="46" fillId="15" borderId="52" xfId="0" applyFont="1" applyFill="1" applyBorder="1" applyAlignment="1">
      <alignment horizontal="center" vertical="center" wrapText="1"/>
    </xf>
    <xf numFmtId="0" fontId="46" fillId="4" borderId="52" xfId="0" applyFont="1" applyFill="1" applyBorder="1" applyAlignment="1">
      <alignment horizontal="center" vertical="center" wrapText="1"/>
    </xf>
    <xf numFmtId="0" fontId="46" fillId="4" borderId="53" xfId="0" applyFont="1" applyFill="1" applyBorder="1" applyAlignment="1">
      <alignment horizontal="center" vertical="center" wrapText="1"/>
    </xf>
    <xf numFmtId="0" fontId="4" fillId="4" borderId="51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4" fillId="4" borderId="52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3" fillId="4" borderId="51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  <xf numFmtId="0" fontId="3" fillId="15" borderId="52" xfId="0" applyFont="1" applyFill="1" applyBorder="1" applyAlignment="1">
      <alignment horizontal="center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3" fillId="4" borderId="68" xfId="0" applyFont="1" applyFill="1" applyBorder="1" applyAlignment="1">
      <alignment horizontal="left" vertical="center" wrapText="1" indent="2"/>
    </xf>
    <xf numFmtId="0" fontId="4" fillId="4" borderId="30" xfId="0" applyFont="1" applyFill="1" applyBorder="1" applyAlignment="1">
      <alignment vertical="center" wrapText="1"/>
    </xf>
    <xf numFmtId="0" fontId="16" fillId="4" borderId="63" xfId="0" applyFont="1" applyFill="1" applyBorder="1" applyAlignment="1">
      <alignment vertical="center" wrapText="1"/>
    </xf>
    <xf numFmtId="0" fontId="16" fillId="4" borderId="48" xfId="0" applyFont="1" applyFill="1" applyBorder="1" applyAlignment="1">
      <alignment vertical="center" wrapText="1"/>
    </xf>
    <xf numFmtId="0" fontId="4" fillId="0" borderId="12" xfId="0" applyFont="1" applyBorder="1" applyAlignment="1">
      <alignment horizontal="center" vertical="center" wrapText="1"/>
    </xf>
    <xf numFmtId="0" fontId="8" fillId="19" borderId="6" xfId="0" applyFont="1" applyFill="1" applyBorder="1" applyAlignment="1">
      <alignment horizontal="center" vertical="center" wrapText="1"/>
    </xf>
    <xf numFmtId="0" fontId="8" fillId="19" borderId="9" xfId="0" applyFont="1" applyFill="1" applyBorder="1" applyAlignment="1">
      <alignment horizontal="center" vertical="center" wrapText="1"/>
    </xf>
    <xf numFmtId="0" fontId="4" fillId="4" borderId="29" xfId="0" applyFont="1" applyFill="1" applyBorder="1" applyAlignment="1">
      <alignment horizontal="left" wrapText="1"/>
    </xf>
    <xf numFmtId="0" fontId="12" fillId="4" borderId="9" xfId="0" applyFont="1" applyFill="1" applyBorder="1" applyAlignment="1">
      <alignment horizontal="center" vertical="center" wrapText="1"/>
    </xf>
    <xf numFmtId="0" fontId="4" fillId="4" borderId="41" xfId="0" applyFont="1" applyFill="1" applyBorder="1" applyAlignment="1">
      <alignment horizontal="center" vertical="center" wrapText="1"/>
    </xf>
    <xf numFmtId="0" fontId="4" fillId="4" borderId="43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wrapText="1"/>
    </xf>
    <xf numFmtId="0" fontId="4" fillId="4" borderId="9" xfId="0" applyFont="1" applyFill="1" applyBorder="1" applyAlignment="1">
      <alignment horizontal="center" vertical="center" wrapText="1"/>
    </xf>
    <xf numFmtId="0" fontId="31" fillId="0" borderId="0" xfId="0" applyFont="1" applyAlignment="1">
      <alignment vertical="center" wrapText="1"/>
    </xf>
    <xf numFmtId="0" fontId="54" fillId="0" borderId="0" xfId="0" applyFont="1" applyAlignment="1">
      <alignment vertical="center" wrapText="1"/>
    </xf>
    <xf numFmtId="0" fontId="54" fillId="0" borderId="0" xfId="0" applyFont="1" applyAlignment="1">
      <alignment horizontal="center" wrapText="1"/>
    </xf>
    <xf numFmtId="0" fontId="2" fillId="4" borderId="0" xfId="0" applyFont="1" applyFill="1" applyAlignment="1">
      <alignment horizontal="left" vertical="center" wrapText="1"/>
    </xf>
    <xf numFmtId="0" fontId="11" fillId="0" borderId="17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left" vertical="center" wrapText="1"/>
    </xf>
    <xf numFmtId="0" fontId="4" fillId="0" borderId="21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top"/>
    </xf>
    <xf numFmtId="0" fontId="8" fillId="0" borderId="3" xfId="0" applyFont="1" applyBorder="1" applyAlignment="1">
      <alignment horizontal="left" vertical="top"/>
    </xf>
    <xf numFmtId="0" fontId="8" fillId="0" borderId="4" xfId="0" applyFont="1" applyBorder="1" applyAlignment="1">
      <alignment horizontal="left" vertical="top"/>
    </xf>
    <xf numFmtId="0" fontId="7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left" vertical="center" wrapText="1"/>
    </xf>
    <xf numFmtId="0" fontId="8" fillId="0" borderId="63" xfId="0" applyFont="1" applyBorder="1" applyAlignment="1">
      <alignment horizontal="left" vertical="center" wrapText="1"/>
    </xf>
    <xf numFmtId="0" fontId="8" fillId="0" borderId="32" xfId="0" applyFont="1" applyBorder="1" applyAlignment="1">
      <alignment horizontal="left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59" xfId="0" applyFont="1" applyBorder="1" applyAlignment="1">
      <alignment horizontal="center" vertical="center" wrapText="1"/>
    </xf>
    <xf numFmtId="0" fontId="7" fillId="0" borderId="60" xfId="0" applyFont="1" applyBorder="1" applyAlignment="1">
      <alignment horizontal="center" vertical="center" wrapText="1"/>
    </xf>
    <xf numFmtId="0" fontId="8" fillId="0" borderId="59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60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59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6" fillId="0" borderId="49" xfId="0" applyFont="1" applyBorder="1" applyAlignment="1">
      <alignment horizontal="center" vertical="center"/>
    </xf>
    <xf numFmtId="0" fontId="6" fillId="0" borderId="58" xfId="0" applyFont="1" applyBorder="1" applyAlignment="1">
      <alignment horizontal="center" vertical="center"/>
    </xf>
    <xf numFmtId="0" fontId="7" fillId="0" borderId="61" xfId="0" applyFont="1" applyBorder="1" applyAlignment="1">
      <alignment horizontal="center" vertical="center" wrapText="1"/>
    </xf>
    <xf numFmtId="0" fontId="7" fillId="0" borderId="42" xfId="0" applyFont="1" applyBorder="1" applyAlignment="1">
      <alignment horizontal="center" vertical="center" wrapText="1"/>
    </xf>
    <xf numFmtId="0" fontId="7" fillId="0" borderId="62" xfId="0" applyFont="1" applyBorder="1" applyAlignment="1">
      <alignment horizontal="center" vertical="center" wrapText="1"/>
    </xf>
    <xf numFmtId="0" fontId="7" fillId="0" borderId="45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43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43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3" fillId="4" borderId="0" xfId="0" applyFont="1" applyFill="1" applyAlignment="1">
      <alignment horizontal="left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left" wrapText="1"/>
    </xf>
    <xf numFmtId="0" fontId="4" fillId="0" borderId="0" xfId="0" applyFont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26" fillId="0" borderId="18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26" fillId="0" borderId="49" xfId="0" applyFont="1" applyBorder="1" applyAlignment="1">
      <alignment horizontal="center" vertical="center"/>
    </xf>
    <xf numFmtId="0" fontId="26" fillId="0" borderId="58" xfId="0" applyFont="1" applyBorder="1" applyAlignment="1">
      <alignment horizontal="center" vertical="center"/>
    </xf>
    <xf numFmtId="0" fontId="20" fillId="0" borderId="0" xfId="0" applyFont="1" applyAlignment="1">
      <alignment horizontal="left" wrapText="1"/>
    </xf>
    <xf numFmtId="0" fontId="27" fillId="0" borderId="17" xfId="0" applyFont="1" applyBorder="1" applyAlignment="1">
      <alignment horizontal="center" vertical="center" wrapText="1"/>
    </xf>
    <xf numFmtId="0" fontId="27" fillId="0" borderId="11" xfId="0" applyFont="1" applyBorder="1" applyAlignment="1">
      <alignment horizontal="center" vertical="center" wrapText="1"/>
    </xf>
    <xf numFmtId="0" fontId="27" fillId="0" borderId="18" xfId="0" applyFont="1" applyBorder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0" fontId="26" fillId="0" borderId="37" xfId="0" applyFont="1" applyBorder="1" applyAlignment="1">
      <alignment horizontal="center" vertical="center"/>
    </xf>
    <xf numFmtId="0" fontId="16" fillId="0" borderId="20" xfId="0" applyFont="1" applyBorder="1" applyAlignment="1">
      <alignment horizontal="center" vertical="center" wrapText="1"/>
    </xf>
    <xf numFmtId="0" fontId="16" fillId="0" borderId="59" xfId="0" applyFont="1" applyBorder="1" applyAlignment="1">
      <alignment horizontal="center" vertical="center" wrapText="1"/>
    </xf>
    <xf numFmtId="0" fontId="22" fillId="0" borderId="0" xfId="0" applyFont="1" applyAlignment="1">
      <alignment horizontal="left" wrapText="1"/>
    </xf>
    <xf numFmtId="0" fontId="20" fillId="0" borderId="0" xfId="0" applyFont="1" applyAlignment="1">
      <alignment wrapText="1"/>
    </xf>
    <xf numFmtId="0" fontId="28" fillId="0" borderId="17" xfId="0" applyFont="1" applyBorder="1" applyAlignment="1">
      <alignment horizontal="center" vertical="center" wrapText="1"/>
    </xf>
    <xf numFmtId="0" fontId="28" fillId="0" borderId="9" xfId="0" applyFont="1" applyBorder="1" applyAlignment="1">
      <alignment horizontal="center" vertical="center" wrapText="1"/>
    </xf>
    <xf numFmtId="0" fontId="20" fillId="0" borderId="0" xfId="0" applyFont="1"/>
    <xf numFmtId="0" fontId="25" fillId="0" borderId="5" xfId="0" applyFont="1" applyBorder="1" applyAlignment="1">
      <alignment horizontal="center" vertical="center" wrapText="1"/>
    </xf>
    <xf numFmtId="0" fontId="25" fillId="0" borderId="3" xfId="0" applyFont="1" applyBorder="1" applyAlignment="1">
      <alignment horizontal="center" vertical="center" wrapText="1"/>
    </xf>
    <xf numFmtId="0" fontId="25" fillId="0" borderId="4" xfId="0" applyFont="1" applyBorder="1" applyAlignment="1">
      <alignment horizontal="center" vertical="center" wrapText="1"/>
    </xf>
    <xf numFmtId="0" fontId="26" fillId="0" borderId="17" xfId="0" applyFont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center" wrapText="1"/>
    </xf>
    <xf numFmtId="0" fontId="25" fillId="0" borderId="61" xfId="0" applyFont="1" applyBorder="1" applyAlignment="1">
      <alignment horizontal="center" vertical="center" wrapText="1"/>
    </xf>
    <xf numFmtId="0" fontId="25" fillId="0" borderId="42" xfId="0" applyFont="1" applyBorder="1" applyAlignment="1">
      <alignment horizontal="center" vertical="center" wrapText="1"/>
    </xf>
    <xf numFmtId="0" fontId="25" fillId="0" borderId="62" xfId="0" applyFont="1" applyBorder="1" applyAlignment="1">
      <alignment horizontal="center" vertical="center" wrapText="1"/>
    </xf>
    <xf numFmtId="0" fontId="25" fillId="0" borderId="45" xfId="0" applyFont="1" applyBorder="1" applyAlignment="1">
      <alignment horizontal="center" vertical="center" wrapText="1"/>
    </xf>
    <xf numFmtId="0" fontId="25" fillId="0" borderId="20" xfId="0" applyFont="1" applyBorder="1" applyAlignment="1">
      <alignment horizontal="center" vertical="center" wrapText="1"/>
    </xf>
    <xf numFmtId="0" fontId="25" fillId="0" borderId="21" xfId="0" applyFont="1" applyBorder="1" applyAlignment="1">
      <alignment horizontal="center" vertical="center" wrapText="1"/>
    </xf>
    <xf numFmtId="0" fontId="25" fillId="0" borderId="59" xfId="0" applyFont="1" applyBorder="1" applyAlignment="1">
      <alignment horizontal="center" vertical="center" wrapText="1"/>
    </xf>
    <xf numFmtId="0" fontId="25" fillId="0" borderId="60" xfId="0" applyFont="1" applyBorder="1" applyAlignment="1">
      <alignment horizontal="center" vertical="center" wrapText="1"/>
    </xf>
    <xf numFmtId="0" fontId="27" fillId="0" borderId="43" xfId="0" applyFont="1" applyBorder="1" applyAlignment="1">
      <alignment horizontal="center" vertical="center" wrapText="1"/>
    </xf>
    <xf numFmtId="0" fontId="27" fillId="0" borderId="9" xfId="0" applyFont="1" applyBorder="1" applyAlignment="1">
      <alignment horizontal="center" vertical="center" wrapText="1"/>
    </xf>
    <xf numFmtId="0" fontId="19" fillId="0" borderId="0" xfId="0" applyFont="1" applyAlignment="1">
      <alignment horizontal="center" wrapText="1"/>
    </xf>
    <xf numFmtId="0" fontId="26" fillId="0" borderId="43" xfId="0" applyFont="1" applyBorder="1" applyAlignment="1">
      <alignment horizontal="center" vertical="center" wrapText="1"/>
    </xf>
    <xf numFmtId="0" fontId="26" fillId="0" borderId="9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19" fillId="0" borderId="0" xfId="0" applyFont="1" applyAlignment="1">
      <alignment horizontal="left" wrapText="1"/>
    </xf>
    <xf numFmtId="0" fontId="14" fillId="0" borderId="0" xfId="0" applyFont="1" applyAlignment="1">
      <alignment horizontal="center" wrapText="1"/>
    </xf>
    <xf numFmtId="0" fontId="22" fillId="4" borderId="0" xfId="0" applyFont="1" applyFill="1" applyAlignment="1">
      <alignment horizontal="left" wrapText="1"/>
    </xf>
    <xf numFmtId="0" fontId="19" fillId="10" borderId="0" xfId="0" applyFont="1" applyFill="1" applyAlignment="1">
      <alignment horizontal="center" wrapText="1"/>
    </xf>
    <xf numFmtId="0" fontId="3" fillId="0" borderId="0" xfId="0" applyFont="1"/>
    <xf numFmtId="0" fontId="39" fillId="0" borderId="0" xfId="0" applyFont="1" applyAlignment="1">
      <alignment horizontal="left" wrapText="1"/>
    </xf>
    <xf numFmtId="0" fontId="3" fillId="0" borderId="0" xfId="0" applyFont="1" applyAlignment="1">
      <alignment horizontal="center" wrapText="1"/>
    </xf>
    <xf numFmtId="0" fontId="8" fillId="0" borderId="57" xfId="0" applyFont="1" applyBorder="1" applyAlignment="1">
      <alignment horizontal="left" vertical="center" wrapText="1"/>
    </xf>
    <xf numFmtId="0" fontId="8" fillId="0" borderId="67" xfId="0" applyFont="1" applyBorder="1" applyAlignment="1">
      <alignment horizontal="left" vertical="center" wrapText="1"/>
    </xf>
    <xf numFmtId="0" fontId="8" fillId="0" borderId="47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18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19" fillId="0" borderId="0" xfId="0" applyFont="1" applyAlignment="1">
      <alignment horizontal="left" vertical="center" wrapText="1"/>
    </xf>
    <xf numFmtId="0" fontId="16" fillId="0" borderId="29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left" vertical="center"/>
    </xf>
    <xf numFmtId="0" fontId="16" fillId="0" borderId="3" xfId="0" applyFont="1" applyBorder="1" applyAlignment="1">
      <alignment horizontal="left" vertical="center"/>
    </xf>
    <xf numFmtId="0" fontId="16" fillId="0" borderId="4" xfId="0" applyFont="1" applyBorder="1" applyAlignment="1">
      <alignment horizontal="left" vertical="center"/>
    </xf>
    <xf numFmtId="0" fontId="16" fillId="0" borderId="20" xfId="0" applyFont="1" applyBorder="1" applyAlignment="1">
      <alignment horizontal="left" vertical="center" wrapText="1"/>
    </xf>
    <xf numFmtId="0" fontId="16" fillId="0" borderId="18" xfId="0" applyFont="1" applyBorder="1" applyAlignment="1">
      <alignment horizontal="left" vertical="center" wrapText="1"/>
    </xf>
    <xf numFmtId="0" fontId="16" fillId="0" borderId="21" xfId="0" applyFont="1" applyBorder="1" applyAlignment="1">
      <alignment horizontal="left" vertical="center" wrapText="1"/>
    </xf>
    <xf numFmtId="0" fontId="25" fillId="0" borderId="18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5" fillId="0" borderId="19" xfId="0" applyFont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 wrapText="1"/>
    </xf>
    <xf numFmtId="0" fontId="25" fillId="0" borderId="74" xfId="0" applyFont="1" applyBorder="1" applyAlignment="1">
      <alignment horizontal="center" vertical="center" wrapText="1"/>
    </xf>
    <xf numFmtId="0" fontId="25" fillId="0" borderId="8" xfId="0" applyFont="1" applyBorder="1" applyAlignment="1">
      <alignment horizontal="center" vertical="center" wrapText="1"/>
    </xf>
    <xf numFmtId="0" fontId="19" fillId="4" borderId="0" xfId="0" applyFont="1" applyFill="1" applyAlignment="1">
      <alignment horizontal="left" wrapText="1"/>
    </xf>
    <xf numFmtId="0" fontId="18" fillId="0" borderId="0" xfId="0" applyFont="1" applyAlignment="1">
      <alignment horizontal="center" wrapText="1"/>
    </xf>
    <xf numFmtId="1" fontId="16" fillId="0" borderId="5" xfId="0" applyNumberFormat="1" applyFont="1" applyBorder="1" applyAlignment="1">
      <alignment horizontal="left" vertical="center"/>
    </xf>
    <xf numFmtId="1" fontId="16" fillId="0" borderId="3" xfId="0" applyNumberFormat="1" applyFont="1" applyBorder="1" applyAlignment="1">
      <alignment horizontal="left" vertical="center"/>
    </xf>
    <xf numFmtId="1" fontId="16" fillId="0" borderId="4" xfId="0" applyNumberFormat="1" applyFont="1" applyBorder="1" applyAlignment="1">
      <alignment horizontal="left" vertical="center"/>
    </xf>
    <xf numFmtId="0" fontId="20" fillId="0" borderId="0" xfId="0" applyFont="1" applyAlignment="1">
      <alignment horizontal="center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 wrapText="1"/>
    </xf>
    <xf numFmtId="0" fontId="20" fillId="0" borderId="17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9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0" fillId="0" borderId="43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21" xfId="0" applyFont="1" applyBorder="1" applyAlignment="1">
      <alignment horizontal="center" vertical="center" wrapText="1"/>
    </xf>
    <xf numFmtId="0" fontId="16" fillId="0" borderId="60" xfId="0" applyFont="1" applyBorder="1" applyAlignment="1">
      <alignment horizontal="center" vertical="center" wrapText="1"/>
    </xf>
    <xf numFmtId="0" fontId="20" fillId="0" borderId="58" xfId="0" applyFont="1" applyBorder="1" applyAlignment="1">
      <alignment horizontal="center" vertical="center"/>
    </xf>
    <xf numFmtId="0" fontId="20" fillId="0" borderId="37" xfId="0" applyFont="1" applyBorder="1" applyAlignment="1">
      <alignment horizontal="center" vertical="center"/>
    </xf>
    <xf numFmtId="0" fontId="20" fillId="0" borderId="49" xfId="0" applyFont="1" applyBorder="1" applyAlignment="1">
      <alignment horizontal="center" vertical="center"/>
    </xf>
    <xf numFmtId="0" fontId="16" fillId="0" borderId="61" xfId="0" applyFont="1" applyBorder="1" applyAlignment="1">
      <alignment horizontal="center" vertical="center" wrapText="1"/>
    </xf>
    <xf numFmtId="0" fontId="16" fillId="0" borderId="42" xfId="0" applyFont="1" applyBorder="1" applyAlignment="1">
      <alignment horizontal="center" vertical="center" wrapText="1"/>
    </xf>
    <xf numFmtId="0" fontId="16" fillId="0" borderId="62" xfId="0" applyFont="1" applyBorder="1" applyAlignment="1">
      <alignment horizontal="center" vertical="center" wrapText="1"/>
    </xf>
    <xf numFmtId="0" fontId="16" fillId="0" borderId="45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16" fillId="0" borderId="18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6" fillId="0" borderId="56" xfId="0" applyFont="1" applyBorder="1" applyAlignment="1">
      <alignment horizontal="center" vertical="center" wrapText="1"/>
    </xf>
    <xf numFmtId="0" fontId="6" fillId="0" borderId="54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12" fillId="0" borderId="61" xfId="0" applyFont="1" applyBorder="1" applyAlignment="1">
      <alignment horizontal="center" vertical="center" wrapText="1"/>
    </xf>
    <xf numFmtId="0" fontId="12" fillId="0" borderId="42" xfId="0" applyFont="1" applyBorder="1" applyAlignment="1">
      <alignment horizontal="center" vertical="center" wrapText="1"/>
    </xf>
    <xf numFmtId="0" fontId="12" fillId="0" borderId="62" xfId="0" applyFont="1" applyBorder="1" applyAlignment="1">
      <alignment horizontal="center" vertical="center" wrapText="1"/>
    </xf>
    <xf numFmtId="0" fontId="12" fillId="0" borderId="45" xfId="0" applyFont="1" applyBorder="1" applyAlignment="1">
      <alignment horizontal="center" vertical="center" wrapText="1"/>
    </xf>
    <xf numFmtId="0" fontId="1" fillId="0" borderId="58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1" fillId="0" borderId="4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2" fillId="0" borderId="59" xfId="0" applyFont="1" applyBorder="1" applyAlignment="1">
      <alignment horizontal="center" vertical="center" wrapText="1"/>
    </xf>
    <xf numFmtId="0" fontId="12" fillId="0" borderId="60" xfId="0" applyFont="1" applyBorder="1" applyAlignment="1">
      <alignment horizontal="center" vertical="center" wrapText="1"/>
    </xf>
    <xf numFmtId="0" fontId="4" fillId="0" borderId="68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59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0" borderId="68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11" fillId="0" borderId="46" xfId="0" applyFont="1" applyBorder="1" applyAlignment="1">
      <alignment horizontal="center" vertical="center" wrapText="1"/>
    </xf>
    <xf numFmtId="0" fontId="11" fillId="0" borderId="50" xfId="0" applyFont="1" applyBorder="1" applyAlignment="1">
      <alignment horizontal="center" vertical="center" wrapText="1"/>
    </xf>
    <xf numFmtId="0" fontId="11" fillId="0" borderId="35" xfId="0" applyFont="1" applyBorder="1" applyAlignment="1">
      <alignment horizontal="center" vertical="center" wrapText="1"/>
    </xf>
    <xf numFmtId="0" fontId="6" fillId="0" borderId="55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11" fillId="0" borderId="55" xfId="0" applyFont="1" applyBorder="1" applyAlignment="1">
      <alignment horizontal="center" vertical="center" wrapText="1"/>
    </xf>
    <xf numFmtId="0" fontId="11" fillId="0" borderId="33" xfId="0" applyFont="1" applyBorder="1" applyAlignment="1">
      <alignment horizontal="center" vertical="center" wrapText="1"/>
    </xf>
    <xf numFmtId="0" fontId="11" fillId="0" borderId="34" xfId="0" applyFont="1" applyBorder="1" applyAlignment="1">
      <alignment horizontal="center" vertical="center" wrapText="1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V132"/>
  <sheetViews>
    <sheetView zoomScale="80" zoomScaleNormal="80" workbookViewId="0">
      <selection activeCell="C50" sqref="C50"/>
    </sheetView>
  </sheetViews>
  <sheetFormatPr defaultColWidth="9.140625" defaultRowHeight="12.75" x14ac:dyDescent="0.2"/>
  <cols>
    <col min="1" max="1" width="66" style="1" customWidth="1"/>
    <col min="2" max="2" width="7.28515625" style="10" customWidth="1"/>
    <col min="3" max="3" width="7.7109375" style="10" customWidth="1"/>
    <col min="4" max="4" width="6.140625" style="1" customWidth="1"/>
    <col min="5" max="5" width="6.42578125" style="10" customWidth="1"/>
    <col min="6" max="6" width="7.140625" style="10" customWidth="1"/>
    <col min="7" max="8" width="6.42578125" style="10" customWidth="1"/>
    <col min="9" max="9" width="5.7109375" style="10" customWidth="1"/>
    <col min="10" max="28" width="5.7109375" style="1" customWidth="1"/>
    <col min="29" max="30" width="9.140625" style="1"/>
    <col min="31" max="31" width="10.140625" style="1" bestFit="1" customWidth="1"/>
    <col min="32" max="32" width="9.42578125" style="1" bestFit="1" customWidth="1"/>
    <col min="33" max="16384" width="9.140625" style="1"/>
  </cols>
  <sheetData>
    <row r="1" spans="1:32" ht="1.5" customHeight="1" x14ac:dyDescent="0.25">
      <c r="A1" s="5"/>
      <c r="B1" s="3"/>
      <c r="C1" s="3"/>
      <c r="D1" s="5"/>
      <c r="J1" s="6"/>
      <c r="R1" s="14"/>
      <c r="S1" s="14"/>
      <c r="T1" s="2"/>
      <c r="U1" s="1563"/>
      <c r="V1" s="1563"/>
      <c r="W1" s="1563"/>
      <c r="X1" s="1563"/>
      <c r="Y1" s="1563"/>
      <c r="Z1" s="1563"/>
      <c r="AA1" s="1563"/>
      <c r="AB1" s="1563"/>
      <c r="AC1" s="1563"/>
    </row>
    <row r="2" spans="1:32" ht="12.75" hidden="1" customHeight="1" x14ac:dyDescent="0.25">
      <c r="A2" s="5"/>
      <c r="B2" s="3"/>
      <c r="C2" s="3"/>
      <c r="D2" s="5"/>
      <c r="J2" s="6"/>
      <c r="R2" s="14"/>
      <c r="S2" s="14"/>
      <c r="T2" s="2"/>
      <c r="U2" s="1563"/>
      <c r="V2" s="1563"/>
      <c r="W2" s="1563"/>
      <c r="X2" s="1563"/>
      <c r="Y2" s="1563"/>
      <c r="Z2" s="1563"/>
      <c r="AA2" s="1563"/>
      <c r="AB2" s="1563"/>
      <c r="AC2" s="1563"/>
    </row>
    <row r="3" spans="1:32" ht="15.75" customHeight="1" x14ac:dyDescent="0.2">
      <c r="A3" s="1566" t="s">
        <v>61</v>
      </c>
      <c r="B3" s="1566"/>
      <c r="C3" s="1566"/>
      <c r="D3" s="1566"/>
      <c r="E3" s="1566"/>
      <c r="F3" s="1566"/>
      <c r="G3" s="1566"/>
      <c r="H3" s="1566"/>
      <c r="I3" s="1566"/>
      <c r="J3" s="1566"/>
      <c r="K3" s="1566"/>
      <c r="L3" s="1566"/>
      <c r="M3" s="1566"/>
      <c r="N3" s="1566"/>
      <c r="O3" s="1566"/>
      <c r="P3" s="1566"/>
      <c r="Q3" s="1566"/>
      <c r="R3" s="1566"/>
      <c r="S3" s="1566"/>
      <c r="T3" s="1566"/>
      <c r="U3" s="1566"/>
      <c r="V3" s="1566"/>
      <c r="W3" s="1566"/>
      <c r="X3" s="1566"/>
      <c r="Y3" s="1566"/>
      <c r="Z3" s="1566"/>
      <c r="AA3" s="1566"/>
      <c r="AB3" s="1566"/>
      <c r="AC3" s="1566"/>
    </row>
    <row r="4" spans="1:32" ht="15.75" customHeight="1" x14ac:dyDescent="0.2">
      <c r="A4" s="1566" t="s">
        <v>4</v>
      </c>
      <c r="B4" s="1566"/>
      <c r="C4" s="1566"/>
      <c r="D4" s="1566"/>
      <c r="E4" s="1566"/>
      <c r="F4" s="1566"/>
      <c r="G4" s="1566"/>
      <c r="H4" s="1566"/>
      <c r="I4" s="1566"/>
      <c r="J4" s="1566"/>
      <c r="K4" s="1566"/>
      <c r="L4" s="1566"/>
      <c r="M4" s="1566"/>
      <c r="N4" s="1566"/>
      <c r="O4" s="1566"/>
      <c r="P4" s="1566"/>
      <c r="Q4" s="1566"/>
      <c r="R4" s="1566"/>
      <c r="S4" s="1566"/>
      <c r="T4" s="1566"/>
      <c r="U4" s="1566"/>
      <c r="V4" s="1566"/>
      <c r="W4" s="1566"/>
      <c r="X4" s="1566"/>
      <c r="Y4" s="1566"/>
      <c r="Z4" s="1566"/>
      <c r="AA4" s="1566"/>
      <c r="AB4" s="1566"/>
      <c r="AC4" s="1566"/>
    </row>
    <row r="5" spans="1:32" ht="12.75" customHeight="1" x14ac:dyDescent="0.2">
      <c r="A5" s="1566" t="s">
        <v>38</v>
      </c>
      <c r="B5" s="1566"/>
      <c r="C5" s="1566"/>
      <c r="D5" s="1566"/>
      <c r="E5" s="1566"/>
      <c r="F5" s="1566"/>
      <c r="G5" s="1566"/>
      <c r="H5" s="1566"/>
      <c r="I5" s="1566"/>
      <c r="J5" s="1566"/>
      <c r="K5" s="1566"/>
      <c r="L5" s="1566"/>
      <c r="M5" s="1566"/>
      <c r="N5" s="1566"/>
      <c r="O5" s="1566"/>
      <c r="P5" s="1566"/>
      <c r="Q5" s="1566"/>
      <c r="R5" s="1566"/>
      <c r="S5" s="1566"/>
      <c r="T5" s="1566"/>
      <c r="U5" s="1566"/>
      <c r="V5" s="1566"/>
      <c r="W5" s="1566"/>
      <c r="X5" s="1566"/>
      <c r="Y5" s="1566"/>
      <c r="Z5" s="1566"/>
      <c r="AA5" s="1566"/>
      <c r="AB5" s="1566"/>
      <c r="AC5" s="1566"/>
    </row>
    <row r="6" spans="1:32" ht="12.75" customHeight="1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32" ht="17.25" customHeight="1" x14ac:dyDescent="0.25">
      <c r="A7" s="1565" t="s">
        <v>35</v>
      </c>
      <c r="B7" s="1565"/>
      <c r="C7" s="1565"/>
      <c r="D7" s="1565"/>
      <c r="E7" s="1565"/>
      <c r="F7" s="1565"/>
      <c r="G7" s="1565"/>
      <c r="H7" s="1565"/>
      <c r="I7" s="1565"/>
      <c r="J7" s="1565"/>
      <c r="K7" s="1565"/>
      <c r="L7" s="1565"/>
      <c r="M7" s="1565"/>
      <c r="N7" s="7"/>
      <c r="O7" s="7"/>
      <c r="P7" s="7"/>
      <c r="Q7" s="7"/>
      <c r="R7" s="7"/>
      <c r="S7" s="22"/>
      <c r="T7" s="2"/>
      <c r="U7" s="2"/>
      <c r="V7" s="2"/>
      <c r="W7" s="2"/>
    </row>
    <row r="8" spans="1:32" ht="15.75" customHeight="1" x14ac:dyDescent="0.25">
      <c r="A8" s="1565" t="s">
        <v>18</v>
      </c>
      <c r="B8" s="1565"/>
      <c r="C8" s="1565"/>
      <c r="D8" s="1565"/>
      <c r="E8" s="1565"/>
      <c r="F8" s="1565"/>
      <c r="G8" s="3"/>
      <c r="H8" s="3"/>
      <c r="I8" s="3"/>
      <c r="J8" s="5"/>
      <c r="K8" s="5"/>
      <c r="L8" s="5"/>
      <c r="M8" s="5"/>
      <c r="N8" s="5"/>
      <c r="O8" s="5"/>
      <c r="P8" s="5"/>
      <c r="Q8" s="5"/>
      <c r="R8" s="5"/>
      <c r="S8" s="22"/>
      <c r="T8" s="2"/>
      <c r="U8" s="2"/>
      <c r="V8" s="2"/>
      <c r="W8" s="2"/>
    </row>
    <row r="9" spans="1:32" ht="14.25" customHeight="1" x14ac:dyDescent="0.25">
      <c r="A9" s="1564" t="s">
        <v>19</v>
      </c>
      <c r="B9" s="1564"/>
      <c r="C9" s="1564"/>
      <c r="D9" s="1564"/>
      <c r="E9" s="1564"/>
      <c r="F9" s="1564"/>
      <c r="G9" s="1564"/>
      <c r="H9" s="1564"/>
      <c r="I9" s="1564"/>
      <c r="J9" s="1564"/>
      <c r="K9" s="1564"/>
      <c r="L9" s="1564"/>
      <c r="M9" s="1564"/>
      <c r="N9" s="1564"/>
      <c r="O9" s="1564"/>
      <c r="P9" s="1564"/>
      <c r="Q9" s="1564"/>
      <c r="R9" s="1564"/>
      <c r="S9" s="1564"/>
      <c r="T9" s="2"/>
      <c r="U9" s="2"/>
      <c r="V9" s="2"/>
      <c r="W9" s="2"/>
    </row>
    <row r="10" spans="1:32" ht="16.5" customHeight="1" thickBot="1" x14ac:dyDescent="0.3">
      <c r="A10" s="1564" t="s">
        <v>33</v>
      </c>
      <c r="B10" s="1564"/>
      <c r="C10" s="1564"/>
      <c r="D10" s="1564"/>
      <c r="E10" s="1564"/>
      <c r="F10" s="1564"/>
      <c r="G10" s="1564"/>
      <c r="H10" s="1564"/>
      <c r="I10" s="1564"/>
      <c r="J10" s="1564"/>
      <c r="K10" s="1564"/>
      <c r="L10" s="1564"/>
      <c r="M10" s="1564"/>
      <c r="N10" s="1564"/>
      <c r="O10" s="1564"/>
      <c r="P10" s="1564"/>
      <c r="Q10" s="1564"/>
      <c r="R10" s="1564"/>
      <c r="S10" s="1564"/>
      <c r="T10" s="2"/>
      <c r="U10" s="2"/>
      <c r="V10" s="2"/>
      <c r="W10" s="2"/>
    </row>
    <row r="11" spans="1:32" ht="15" customHeight="1" thickBot="1" x14ac:dyDescent="0.25">
      <c r="A11" s="1544" t="s">
        <v>23</v>
      </c>
      <c r="B11" s="1522" t="s">
        <v>14</v>
      </c>
      <c r="C11" s="1560" t="s">
        <v>26</v>
      </c>
      <c r="D11" s="1553" t="s">
        <v>27</v>
      </c>
      <c r="E11" s="1522" t="s">
        <v>1</v>
      </c>
      <c r="F11" s="1556" t="s">
        <v>28</v>
      </c>
      <c r="G11" s="1522" t="s">
        <v>29</v>
      </c>
      <c r="H11" s="1553" t="s">
        <v>30</v>
      </c>
      <c r="I11" s="1522" t="s">
        <v>16</v>
      </c>
      <c r="J11" s="1560" t="s">
        <v>31</v>
      </c>
      <c r="K11" s="1531" t="s">
        <v>5</v>
      </c>
      <c r="L11" s="1532"/>
      <c r="M11" s="1532"/>
      <c r="N11" s="1532"/>
      <c r="O11" s="1532"/>
      <c r="P11" s="1532"/>
      <c r="Q11" s="1532"/>
      <c r="R11" s="1532"/>
      <c r="S11" s="1532"/>
      <c r="T11" s="1532"/>
      <c r="U11" s="1532"/>
      <c r="V11" s="1532"/>
      <c r="W11" s="1532"/>
      <c r="X11" s="1532"/>
      <c r="Y11" s="1532"/>
      <c r="Z11" s="1532"/>
      <c r="AA11" s="1532"/>
      <c r="AB11" s="1532"/>
      <c r="AC11" s="1533"/>
    </row>
    <row r="12" spans="1:32" ht="11.25" customHeight="1" thickBot="1" x14ac:dyDescent="0.25">
      <c r="A12" s="1545"/>
      <c r="B12" s="1523"/>
      <c r="C12" s="1561"/>
      <c r="D12" s="1554"/>
      <c r="E12" s="1523"/>
      <c r="F12" s="1557"/>
      <c r="G12" s="1523"/>
      <c r="H12" s="1554"/>
      <c r="I12" s="1523"/>
      <c r="J12" s="1561"/>
      <c r="K12" s="1549" t="s">
        <v>12</v>
      </c>
      <c r="L12" s="1549"/>
      <c r="M12" s="1550"/>
      <c r="N12" s="1551"/>
      <c r="O12" s="1551"/>
      <c r="P12" s="1552"/>
      <c r="Q12" s="1549" t="s">
        <v>13</v>
      </c>
      <c r="R12" s="1549"/>
      <c r="S12" s="1550"/>
      <c r="T12" s="1551"/>
      <c r="U12" s="1551"/>
      <c r="V12" s="1552"/>
      <c r="W12" s="1549" t="s">
        <v>22</v>
      </c>
      <c r="X12" s="1549"/>
      <c r="Y12" s="1550"/>
      <c r="Z12" s="1551"/>
      <c r="AA12" s="1551"/>
      <c r="AB12" s="1552"/>
      <c r="AC12" s="25"/>
    </row>
    <row r="13" spans="1:32" ht="12.75" customHeight="1" x14ac:dyDescent="0.2">
      <c r="A13" s="1545"/>
      <c r="B13" s="1523"/>
      <c r="C13" s="1561"/>
      <c r="D13" s="1554"/>
      <c r="E13" s="1523"/>
      <c r="F13" s="1557"/>
      <c r="G13" s="1523"/>
      <c r="H13" s="1554"/>
      <c r="I13" s="1523"/>
      <c r="J13" s="1561"/>
      <c r="K13" s="1548" t="s">
        <v>2</v>
      </c>
      <c r="L13" s="1559"/>
      <c r="M13" s="1547" t="s">
        <v>8</v>
      </c>
      <c r="N13" s="1548"/>
      <c r="O13" s="1537" t="s">
        <v>3</v>
      </c>
      <c r="P13" s="1538"/>
      <c r="Q13" s="1548" t="s">
        <v>2</v>
      </c>
      <c r="R13" s="1559"/>
      <c r="S13" s="1547" t="s">
        <v>8</v>
      </c>
      <c r="T13" s="1548"/>
      <c r="U13" s="1537" t="s">
        <v>3</v>
      </c>
      <c r="V13" s="1538"/>
      <c r="W13" s="1548" t="s">
        <v>2</v>
      </c>
      <c r="X13" s="1559"/>
      <c r="Y13" s="1547" t="s">
        <v>8</v>
      </c>
      <c r="Z13" s="1548"/>
      <c r="AA13" s="1537" t="s">
        <v>3</v>
      </c>
      <c r="AB13" s="1538"/>
      <c r="AC13" s="1567" t="s">
        <v>3</v>
      </c>
    </row>
    <row r="14" spans="1:32" ht="12.75" customHeight="1" thickBot="1" x14ac:dyDescent="0.3">
      <c r="A14" s="1545"/>
      <c r="B14" s="1523"/>
      <c r="C14" s="1561"/>
      <c r="D14" s="1554"/>
      <c r="E14" s="1523"/>
      <c r="F14" s="1557"/>
      <c r="G14" s="1523"/>
      <c r="H14" s="1554"/>
      <c r="I14" s="1523"/>
      <c r="J14" s="1561"/>
      <c r="K14" s="30">
        <v>20</v>
      </c>
      <c r="L14" s="31" t="s">
        <v>24</v>
      </c>
      <c r="M14" s="32">
        <v>17</v>
      </c>
      <c r="N14" s="33" t="s">
        <v>24</v>
      </c>
      <c r="O14" s="1539"/>
      <c r="P14" s="1540"/>
      <c r="Q14" s="30">
        <v>20</v>
      </c>
      <c r="R14" s="31" t="s">
        <v>24</v>
      </c>
      <c r="S14" s="32">
        <v>14</v>
      </c>
      <c r="T14" s="33" t="s">
        <v>24</v>
      </c>
      <c r="U14" s="1539"/>
      <c r="V14" s="1540"/>
      <c r="W14" s="30">
        <v>20</v>
      </c>
      <c r="X14" s="31" t="s">
        <v>24</v>
      </c>
      <c r="Y14" s="32">
        <v>10</v>
      </c>
      <c r="Z14" s="33" t="s">
        <v>24</v>
      </c>
      <c r="AA14" s="1539"/>
      <c r="AB14" s="1540"/>
      <c r="AC14" s="1568"/>
      <c r="AE14" s="19"/>
      <c r="AF14" s="19"/>
    </row>
    <row r="15" spans="1:32" ht="19.5" customHeight="1" thickBot="1" x14ac:dyDescent="0.3">
      <c r="A15" s="1546"/>
      <c r="B15" s="1524"/>
      <c r="C15" s="1562"/>
      <c r="D15" s="1555"/>
      <c r="E15" s="1524"/>
      <c r="F15" s="1558"/>
      <c r="G15" s="1524"/>
      <c r="H15" s="1555"/>
      <c r="I15" s="1524"/>
      <c r="J15" s="1562"/>
      <c r="K15" s="56" t="s">
        <v>9</v>
      </c>
      <c r="L15" s="15" t="s">
        <v>10</v>
      </c>
      <c r="M15" s="13" t="s">
        <v>9</v>
      </c>
      <c r="N15" s="16" t="s">
        <v>10</v>
      </c>
      <c r="O15" s="17" t="s">
        <v>9</v>
      </c>
      <c r="P15" s="18" t="s">
        <v>10</v>
      </c>
      <c r="Q15" s="56" t="s">
        <v>9</v>
      </c>
      <c r="R15" s="15" t="s">
        <v>10</v>
      </c>
      <c r="S15" s="13" t="s">
        <v>9</v>
      </c>
      <c r="T15" s="16" t="s">
        <v>10</v>
      </c>
      <c r="U15" s="18" t="s">
        <v>9</v>
      </c>
      <c r="V15" s="48" t="s">
        <v>10</v>
      </c>
      <c r="W15" s="12" t="s">
        <v>9</v>
      </c>
      <c r="X15" s="15" t="s">
        <v>10</v>
      </c>
      <c r="Y15" s="13" t="s">
        <v>9</v>
      </c>
      <c r="Z15" s="16" t="s">
        <v>10</v>
      </c>
      <c r="AA15" s="47" t="s">
        <v>9</v>
      </c>
      <c r="AB15" s="18" t="s">
        <v>10</v>
      </c>
      <c r="AC15" s="57" t="s">
        <v>6</v>
      </c>
      <c r="AE15" s="19"/>
      <c r="AF15" s="19"/>
    </row>
    <row r="16" spans="1:32" ht="19.5" customHeight="1" thickBot="1" x14ac:dyDescent="0.3">
      <c r="A16" s="1525" t="s">
        <v>39</v>
      </c>
      <c r="B16" s="1526"/>
      <c r="C16" s="1526"/>
      <c r="D16" s="1526"/>
      <c r="E16" s="1526"/>
      <c r="F16" s="1526"/>
      <c r="G16" s="1526"/>
      <c r="H16" s="1526"/>
      <c r="I16" s="1526"/>
      <c r="J16" s="1526"/>
      <c r="K16" s="1526"/>
      <c r="L16" s="1526"/>
      <c r="M16" s="1526"/>
      <c r="N16" s="1526"/>
      <c r="O16" s="1526"/>
      <c r="P16" s="1526"/>
      <c r="Q16" s="1526"/>
      <c r="R16" s="1526"/>
      <c r="S16" s="1526"/>
      <c r="T16" s="1526"/>
      <c r="U16" s="1526"/>
      <c r="V16" s="1526"/>
      <c r="W16" s="1526"/>
      <c r="X16" s="1526"/>
      <c r="Y16" s="1526"/>
      <c r="Z16" s="1526"/>
      <c r="AA16" s="1526"/>
      <c r="AB16" s="1526"/>
      <c r="AC16" s="1527"/>
      <c r="AE16" s="19"/>
      <c r="AF16" s="19"/>
    </row>
    <row r="17" spans="1:34" s="19" customFormat="1" ht="19.5" customHeight="1" x14ac:dyDescent="0.25">
      <c r="A17" s="221" t="s">
        <v>36</v>
      </c>
      <c r="B17" s="62">
        <v>2</v>
      </c>
      <c r="C17" s="62">
        <f>B17*27</f>
        <v>54</v>
      </c>
      <c r="D17" s="184">
        <f>B17*22</f>
        <v>44</v>
      </c>
      <c r="E17" s="108">
        <f>D17*1</f>
        <v>44</v>
      </c>
      <c r="F17" s="62"/>
      <c r="G17" s="62"/>
      <c r="H17" s="63">
        <f>B17*2</f>
        <v>4</v>
      </c>
      <c r="I17" s="62">
        <f>C17-D17</f>
        <v>10</v>
      </c>
      <c r="J17" s="65"/>
      <c r="K17" s="113">
        <v>44</v>
      </c>
      <c r="L17" s="90"/>
      <c r="M17" s="91"/>
      <c r="N17" s="92"/>
      <c r="O17" s="62">
        <f>SUM(K17,M17)</f>
        <v>44</v>
      </c>
      <c r="P17" s="62">
        <f>SUM(L17,N17)</f>
        <v>0</v>
      </c>
      <c r="Q17" s="89"/>
      <c r="R17" s="90"/>
      <c r="S17" s="91"/>
      <c r="T17" s="92"/>
      <c r="U17" s="62">
        <f>SUM(Q17,S17)</f>
        <v>0</v>
      </c>
      <c r="V17" s="93">
        <f>SUM(R17,T17)</f>
        <v>0</v>
      </c>
      <c r="W17" s="90"/>
      <c r="X17" s="90"/>
      <c r="Y17" s="91"/>
      <c r="Z17" s="92"/>
      <c r="AA17" s="94">
        <f>SUM(W17,Y17)</f>
        <v>0</v>
      </c>
      <c r="AB17" s="95">
        <f>SUM(X17,Z17)</f>
        <v>0</v>
      </c>
      <c r="AC17" s="118">
        <f>SUM(O17,P17,U17,V17,AA17,AB17)</f>
        <v>44</v>
      </c>
    </row>
    <row r="18" spans="1:34" s="19" customFormat="1" ht="19.5" customHeight="1" x14ac:dyDescent="0.25">
      <c r="A18" s="1541" t="s">
        <v>40</v>
      </c>
      <c r="B18" s="1542"/>
      <c r="C18" s="1542"/>
      <c r="D18" s="1542"/>
      <c r="E18" s="1542"/>
      <c r="F18" s="1542"/>
      <c r="G18" s="1542"/>
      <c r="H18" s="1542"/>
      <c r="I18" s="1542"/>
      <c r="J18" s="1542"/>
      <c r="K18" s="1542"/>
      <c r="L18" s="1542"/>
      <c r="M18" s="1542"/>
      <c r="N18" s="1542"/>
      <c r="O18" s="1542"/>
      <c r="P18" s="1542"/>
      <c r="Q18" s="1542"/>
      <c r="R18" s="1542"/>
      <c r="S18" s="1542"/>
      <c r="T18" s="1542"/>
      <c r="U18" s="1542"/>
      <c r="V18" s="1542"/>
      <c r="W18" s="1542"/>
      <c r="X18" s="1542"/>
      <c r="Y18" s="1542"/>
      <c r="Z18" s="1542"/>
      <c r="AA18" s="1542"/>
      <c r="AB18" s="1542"/>
      <c r="AC18" s="1543"/>
    </row>
    <row r="19" spans="1:34" s="19" customFormat="1" ht="19.5" customHeight="1" x14ac:dyDescent="0.25">
      <c r="A19" s="222" t="s">
        <v>58</v>
      </c>
      <c r="B19" s="80">
        <v>1</v>
      </c>
      <c r="C19" s="80">
        <f>B19*27</f>
        <v>27</v>
      </c>
      <c r="D19" s="188">
        <f>B19*22</f>
        <v>22</v>
      </c>
      <c r="E19" s="192">
        <f>D19*1</f>
        <v>22</v>
      </c>
      <c r="F19" s="24"/>
      <c r="G19" s="24"/>
      <c r="H19" s="76">
        <f>B19*2</f>
        <v>2</v>
      </c>
      <c r="I19" s="24">
        <f>C19-D19</f>
        <v>5</v>
      </c>
      <c r="J19" s="193">
        <f>B19*1.5</f>
        <v>1.5</v>
      </c>
      <c r="K19" s="194">
        <v>22</v>
      </c>
      <c r="L19" s="79"/>
      <c r="M19" s="79"/>
      <c r="N19" s="195"/>
      <c r="O19" s="24">
        <f>SUM(K19,M19)</f>
        <v>22</v>
      </c>
      <c r="P19" s="24">
        <f>SUM(L19,N19)</f>
        <v>0</v>
      </c>
      <c r="Q19" s="196"/>
      <c r="R19" s="79"/>
      <c r="S19" s="79"/>
      <c r="T19" s="195"/>
      <c r="U19" s="24">
        <f>SUM(Q19,S19)</f>
        <v>0</v>
      </c>
      <c r="V19" s="80">
        <f>SUM(R19,T19)</f>
        <v>0</v>
      </c>
      <c r="W19" s="196"/>
      <c r="X19" s="79"/>
      <c r="Y19" s="79"/>
      <c r="Z19" s="195"/>
      <c r="AA19" s="197">
        <f>SUM(W19,Y19)</f>
        <v>0</v>
      </c>
      <c r="AB19" s="81">
        <f>SUM(X19,Z19)</f>
        <v>0</v>
      </c>
      <c r="AC19" s="198">
        <f>SUM(O19,P19,U19,V19,AA19,AB19)</f>
        <v>22</v>
      </c>
    </row>
    <row r="20" spans="1:34" s="19" customFormat="1" ht="19.5" customHeight="1" x14ac:dyDescent="0.25">
      <c r="A20" s="222" t="s">
        <v>56</v>
      </c>
      <c r="B20" s="24">
        <v>5</v>
      </c>
      <c r="C20" s="83">
        <f>B20*27</f>
        <v>135</v>
      </c>
      <c r="D20" s="185">
        <v>44</v>
      </c>
      <c r="E20" s="76"/>
      <c r="F20" s="109">
        <v>44</v>
      </c>
      <c r="G20" s="34"/>
      <c r="H20" s="61">
        <v>4</v>
      </c>
      <c r="I20" s="34">
        <v>10</v>
      </c>
      <c r="J20" s="66">
        <v>2</v>
      </c>
      <c r="K20" s="78"/>
      <c r="L20" s="78"/>
      <c r="M20" s="79"/>
      <c r="N20" s="77"/>
      <c r="O20" s="24"/>
      <c r="P20" s="80"/>
      <c r="Q20" s="78"/>
      <c r="R20" s="78"/>
      <c r="S20" s="79"/>
      <c r="T20" s="77"/>
      <c r="U20" s="24"/>
      <c r="V20" s="80"/>
      <c r="W20" s="78"/>
      <c r="X20" s="117">
        <v>44</v>
      </c>
      <c r="Y20" s="79"/>
      <c r="Z20" s="77"/>
      <c r="AA20" s="84">
        <f>SUM(W20,Y20)</f>
        <v>0</v>
      </c>
      <c r="AB20" s="81">
        <v>44</v>
      </c>
      <c r="AC20" s="119">
        <v>44</v>
      </c>
    </row>
    <row r="21" spans="1:34" s="19" customFormat="1" ht="19.5" customHeight="1" thickBot="1" x14ac:dyDescent="0.3">
      <c r="A21" s="223" t="s">
        <v>41</v>
      </c>
      <c r="B21" s="72">
        <v>2</v>
      </c>
      <c r="C21" s="72">
        <f>B21*27</f>
        <v>54</v>
      </c>
      <c r="D21" s="186">
        <f>B21*22</f>
        <v>44</v>
      </c>
      <c r="E21" s="110">
        <f>D21*1</f>
        <v>44</v>
      </c>
      <c r="F21" s="27"/>
      <c r="G21" s="27"/>
      <c r="H21" s="64">
        <f>B21*2</f>
        <v>4</v>
      </c>
      <c r="I21" s="27">
        <f>C21-D21</f>
        <v>10</v>
      </c>
      <c r="J21" s="67">
        <f>B21*1.5</f>
        <v>3</v>
      </c>
      <c r="K21" s="114">
        <v>22</v>
      </c>
      <c r="L21" s="85"/>
      <c r="M21" s="210">
        <v>22</v>
      </c>
      <c r="N21" s="96"/>
      <c r="O21" s="27">
        <f>SUM(K21,M21)</f>
        <v>44</v>
      </c>
      <c r="P21" s="27">
        <f>SUM(L21,N21)</f>
        <v>0</v>
      </c>
      <c r="Q21" s="88"/>
      <c r="R21" s="85"/>
      <c r="S21" s="85"/>
      <c r="T21" s="96"/>
      <c r="U21" s="27">
        <f>SUM(Q21,S21)</f>
        <v>0</v>
      </c>
      <c r="V21" s="72">
        <f>SUM(R21,T21)</f>
        <v>0</v>
      </c>
      <c r="W21" s="88"/>
      <c r="X21" s="85"/>
      <c r="Y21" s="85"/>
      <c r="Z21" s="96"/>
      <c r="AA21" s="86">
        <f>SUM(W21,Y21)</f>
        <v>0</v>
      </c>
      <c r="AB21" s="87">
        <f>SUM(X21,Z21)</f>
        <v>0</v>
      </c>
      <c r="AC21" s="120">
        <f>SUM(O21,P21,U21,V21,AA21,AB21)</f>
        <v>44</v>
      </c>
    </row>
    <row r="22" spans="1:34" ht="31.5" customHeight="1" thickBot="1" x14ac:dyDescent="0.3">
      <c r="A22" s="158" t="s">
        <v>42</v>
      </c>
      <c r="B22" s="70"/>
      <c r="C22" s="70"/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0"/>
      <c r="Z22" s="70"/>
      <c r="AA22" s="70"/>
      <c r="AB22" s="70"/>
      <c r="AC22" s="71"/>
      <c r="AD22" s="19"/>
      <c r="AE22" s="19"/>
      <c r="AF22" s="19"/>
      <c r="AG22" s="19"/>
      <c r="AH22" s="19"/>
    </row>
    <row r="23" spans="1:34" s="19" customFormat="1" ht="16.899999999999999" customHeight="1" x14ac:dyDescent="0.25">
      <c r="A23" s="224" t="s">
        <v>43</v>
      </c>
      <c r="B23" s="49">
        <v>10</v>
      </c>
      <c r="C23" s="49">
        <f>B23*27</f>
        <v>270</v>
      </c>
      <c r="D23" s="185">
        <v>220</v>
      </c>
      <c r="E23" s="111">
        <f>D23*0.3</f>
        <v>66</v>
      </c>
      <c r="F23" s="111">
        <f t="shared" ref="F23:F32" si="0">D23-E23</f>
        <v>154</v>
      </c>
      <c r="G23" s="34"/>
      <c r="H23" s="34">
        <f t="shared" ref="H23:H32" si="1">B23*2</f>
        <v>20</v>
      </c>
      <c r="I23" s="34">
        <f>C23-D23</f>
        <v>50</v>
      </c>
      <c r="J23" s="55">
        <f>B23-1.5</f>
        <v>8.5</v>
      </c>
      <c r="K23" s="115">
        <v>51</v>
      </c>
      <c r="L23" s="116">
        <v>119</v>
      </c>
      <c r="M23" s="211">
        <f>E23-K23</f>
        <v>15</v>
      </c>
      <c r="N23" s="211">
        <f>F23-L23</f>
        <v>35</v>
      </c>
      <c r="O23" s="131">
        <f>SUM(K23,M23)</f>
        <v>66</v>
      </c>
      <c r="P23" s="131">
        <f>SUM(L23,N23)</f>
        <v>154</v>
      </c>
      <c r="Q23" s="146"/>
      <c r="R23" s="147"/>
      <c r="S23" s="148"/>
      <c r="T23" s="149"/>
      <c r="U23" s="131">
        <f>SUM(Q23,S23)</f>
        <v>0</v>
      </c>
      <c r="V23" s="132">
        <f t="shared" ref="V23:V32" si="2">SUM(R23,T23)</f>
        <v>0</v>
      </c>
      <c r="W23" s="147"/>
      <c r="X23" s="147"/>
      <c r="Y23" s="148"/>
      <c r="Z23" s="149"/>
      <c r="AA23" s="50">
        <f>SUM(W23,Y23)</f>
        <v>0</v>
      </c>
      <c r="AB23" s="51">
        <f>SUM(X23,Z23)</f>
        <v>0</v>
      </c>
      <c r="AC23" s="121">
        <f>SUM(O23,P23,U23,V23,AA23,AB23)</f>
        <v>220</v>
      </c>
    </row>
    <row r="24" spans="1:34" s="19" customFormat="1" ht="16.899999999999999" customHeight="1" x14ac:dyDescent="0.25">
      <c r="A24" s="227" t="s">
        <v>44</v>
      </c>
      <c r="B24" s="159"/>
      <c r="C24" s="159"/>
      <c r="D24" s="187">
        <v>44</v>
      </c>
      <c r="E24" s="161">
        <v>44</v>
      </c>
      <c r="F24" s="161"/>
      <c r="G24" s="160"/>
      <c r="H24" s="160"/>
      <c r="I24" s="160"/>
      <c r="J24" s="161"/>
      <c r="K24" s="162">
        <v>22</v>
      </c>
      <c r="L24" s="163"/>
      <c r="M24" s="164">
        <v>22</v>
      </c>
      <c r="N24" s="165"/>
      <c r="O24" s="166">
        <v>44</v>
      </c>
      <c r="P24" s="166">
        <v>0</v>
      </c>
      <c r="Q24" s="167"/>
      <c r="R24" s="168"/>
      <c r="S24" s="169"/>
      <c r="T24" s="170"/>
      <c r="U24" s="166">
        <v>0</v>
      </c>
      <c r="V24" s="171">
        <v>0</v>
      </c>
      <c r="W24" s="168"/>
      <c r="X24" s="168"/>
      <c r="Y24" s="169"/>
      <c r="Z24" s="172"/>
      <c r="AA24" s="166">
        <v>0</v>
      </c>
      <c r="AB24" s="171">
        <v>0</v>
      </c>
      <c r="AC24" s="166">
        <v>44</v>
      </c>
    </row>
    <row r="25" spans="1:34" s="19" customFormat="1" ht="16.899999999999999" customHeight="1" x14ac:dyDescent="0.25">
      <c r="A25" s="225" t="s">
        <v>45</v>
      </c>
      <c r="B25" s="52">
        <v>10</v>
      </c>
      <c r="C25" s="52">
        <f t="shared" ref="C25:C32" si="3">B25*27</f>
        <v>270</v>
      </c>
      <c r="D25" s="185">
        <v>220</v>
      </c>
      <c r="E25" s="111">
        <f>D25*0.3</f>
        <v>66</v>
      </c>
      <c r="F25" s="112">
        <v>154</v>
      </c>
      <c r="G25" s="24"/>
      <c r="H25" s="24">
        <v>22</v>
      </c>
      <c r="I25" s="24">
        <v>50</v>
      </c>
      <c r="J25" s="29">
        <v>10</v>
      </c>
      <c r="K25" s="133"/>
      <c r="L25" s="134"/>
      <c r="M25" s="153">
        <v>43</v>
      </c>
      <c r="N25" s="152">
        <v>101</v>
      </c>
      <c r="O25" s="135">
        <f t="shared" ref="O25:O32" si="4">SUM(K25,M25)</f>
        <v>43</v>
      </c>
      <c r="P25" s="135">
        <f t="shared" ref="P25:P32" si="5">SUM(L25,N25)</f>
        <v>101</v>
      </c>
      <c r="Q25" s="212">
        <f>E25-M25</f>
        <v>23</v>
      </c>
      <c r="R25" s="213">
        <f>F25-N25</f>
        <v>53</v>
      </c>
      <c r="S25" s="144"/>
      <c r="T25" s="145"/>
      <c r="U25" s="135">
        <f t="shared" ref="U25:U31" si="6">SUM(Q25,S25)</f>
        <v>23</v>
      </c>
      <c r="V25" s="136">
        <f t="shared" si="2"/>
        <v>53</v>
      </c>
      <c r="W25" s="151"/>
      <c r="X25" s="144"/>
      <c r="Y25" s="144"/>
      <c r="Z25" s="144"/>
      <c r="AA25" s="53">
        <f t="shared" ref="AA25:AA32" si="7">SUM(W25,Y25)</f>
        <v>0</v>
      </c>
      <c r="AB25" s="54">
        <f t="shared" ref="AB25:AB32" si="8">SUM(X25,Z25)</f>
        <v>0</v>
      </c>
      <c r="AC25" s="121">
        <f>SUM(O25,P25,U25,V25,AA25,AB25)</f>
        <v>220</v>
      </c>
    </row>
    <row r="26" spans="1:34" s="19" customFormat="1" ht="16.899999999999999" customHeight="1" x14ac:dyDescent="0.25">
      <c r="A26" s="225" t="s">
        <v>46</v>
      </c>
      <c r="B26" s="52">
        <v>10</v>
      </c>
      <c r="C26" s="52">
        <f t="shared" si="3"/>
        <v>270</v>
      </c>
      <c r="D26" s="188">
        <f t="shared" ref="D26:D32" si="9">B26*22</f>
        <v>220</v>
      </c>
      <c r="E26" s="112">
        <f t="shared" ref="E26:E32" si="10">D26*0.3</f>
        <v>66</v>
      </c>
      <c r="F26" s="112">
        <f t="shared" si="0"/>
        <v>154</v>
      </c>
      <c r="G26" s="28"/>
      <c r="H26" s="24">
        <f t="shared" si="1"/>
        <v>20</v>
      </c>
      <c r="I26" s="24">
        <f t="shared" ref="I26:I32" si="11">C26-D26</f>
        <v>50</v>
      </c>
      <c r="J26" s="29">
        <f t="shared" ref="J26:J32" si="12">B26-1.5</f>
        <v>8.5</v>
      </c>
      <c r="K26" s="138"/>
      <c r="L26" s="139"/>
      <c r="M26" s="142"/>
      <c r="N26" s="143"/>
      <c r="O26" s="135">
        <f t="shared" si="4"/>
        <v>0</v>
      </c>
      <c r="P26" s="135">
        <f t="shared" si="5"/>
        <v>0</v>
      </c>
      <c r="Q26" s="155">
        <v>66</v>
      </c>
      <c r="R26" s="154">
        <v>154</v>
      </c>
      <c r="S26" s="214"/>
      <c r="T26" s="215"/>
      <c r="U26" s="135">
        <f t="shared" si="6"/>
        <v>66</v>
      </c>
      <c r="V26" s="136">
        <f t="shared" si="2"/>
        <v>154</v>
      </c>
      <c r="W26" s="151"/>
      <c r="X26" s="144"/>
      <c r="Y26" s="144"/>
      <c r="Z26" s="143"/>
      <c r="AA26" s="53">
        <f t="shared" si="7"/>
        <v>0</v>
      </c>
      <c r="AB26" s="54">
        <f t="shared" si="8"/>
        <v>0</v>
      </c>
      <c r="AC26" s="122">
        <f t="shared" ref="AC26:AC32" si="13">SUM(O26,P26,U26,V26,AA26,AB26)</f>
        <v>220</v>
      </c>
    </row>
    <row r="27" spans="1:34" s="19" customFormat="1" ht="16.899999999999999" customHeight="1" x14ac:dyDescent="0.25">
      <c r="A27" s="225" t="s">
        <v>59</v>
      </c>
      <c r="B27" s="52">
        <v>10</v>
      </c>
      <c r="C27" s="52">
        <f t="shared" si="3"/>
        <v>270</v>
      </c>
      <c r="D27" s="188">
        <f t="shared" si="9"/>
        <v>220</v>
      </c>
      <c r="E27" s="112">
        <f t="shared" si="10"/>
        <v>66</v>
      </c>
      <c r="F27" s="112">
        <f t="shared" si="0"/>
        <v>154</v>
      </c>
      <c r="G27" s="24"/>
      <c r="H27" s="24">
        <v>22</v>
      </c>
      <c r="I27" s="24">
        <v>50</v>
      </c>
      <c r="J27" s="29">
        <v>10</v>
      </c>
      <c r="K27" s="133"/>
      <c r="L27" s="137"/>
      <c r="M27" s="144"/>
      <c r="N27" s="145"/>
      <c r="O27" s="135">
        <f t="shared" si="4"/>
        <v>0</v>
      </c>
      <c r="P27" s="135">
        <f t="shared" si="5"/>
        <v>0</v>
      </c>
      <c r="Q27" s="150"/>
      <c r="R27" s="151"/>
      <c r="S27" s="153">
        <v>66</v>
      </c>
      <c r="T27" s="152">
        <v>154</v>
      </c>
      <c r="U27" s="135">
        <f t="shared" si="6"/>
        <v>66</v>
      </c>
      <c r="V27" s="136">
        <f t="shared" si="2"/>
        <v>154</v>
      </c>
      <c r="W27" s="151"/>
      <c r="X27" s="144"/>
      <c r="Y27" s="144"/>
      <c r="Z27" s="145"/>
      <c r="AA27" s="53">
        <f t="shared" si="7"/>
        <v>0</v>
      </c>
      <c r="AB27" s="54">
        <f t="shared" si="8"/>
        <v>0</v>
      </c>
      <c r="AC27" s="122">
        <f t="shared" si="13"/>
        <v>220</v>
      </c>
    </row>
    <row r="28" spans="1:34" s="19" customFormat="1" ht="16.899999999999999" customHeight="1" x14ac:dyDescent="0.25">
      <c r="A28" s="225" t="s">
        <v>47</v>
      </c>
      <c r="B28" s="52">
        <v>10</v>
      </c>
      <c r="C28" s="52">
        <f t="shared" si="3"/>
        <v>270</v>
      </c>
      <c r="D28" s="188">
        <f t="shared" si="9"/>
        <v>220</v>
      </c>
      <c r="E28" s="112">
        <f t="shared" si="10"/>
        <v>66</v>
      </c>
      <c r="F28" s="112">
        <f t="shared" si="0"/>
        <v>154</v>
      </c>
      <c r="G28" s="24"/>
      <c r="H28" s="24">
        <f t="shared" si="1"/>
        <v>20</v>
      </c>
      <c r="I28" s="24">
        <f t="shared" si="11"/>
        <v>50</v>
      </c>
      <c r="J28" s="29">
        <f t="shared" si="12"/>
        <v>8.5</v>
      </c>
      <c r="K28" s="140"/>
      <c r="L28" s="141"/>
      <c r="M28" s="144"/>
      <c r="N28" s="145"/>
      <c r="O28" s="135">
        <f t="shared" si="4"/>
        <v>0</v>
      </c>
      <c r="P28" s="135">
        <f t="shared" si="5"/>
        <v>0</v>
      </c>
      <c r="Q28" s="150"/>
      <c r="R28" s="151"/>
      <c r="S28" s="144"/>
      <c r="T28" s="145"/>
      <c r="U28" s="135">
        <f t="shared" si="6"/>
        <v>0</v>
      </c>
      <c r="V28" s="136">
        <f t="shared" si="2"/>
        <v>0</v>
      </c>
      <c r="W28" s="156">
        <v>66</v>
      </c>
      <c r="X28" s="153">
        <v>154</v>
      </c>
      <c r="Y28" s="144"/>
      <c r="Z28" s="145"/>
      <c r="AA28" s="53">
        <f t="shared" si="7"/>
        <v>66</v>
      </c>
      <c r="AB28" s="54">
        <f t="shared" si="8"/>
        <v>154</v>
      </c>
      <c r="AC28" s="122">
        <f t="shared" si="13"/>
        <v>220</v>
      </c>
    </row>
    <row r="29" spans="1:34" s="19" customFormat="1" ht="16.899999999999999" customHeight="1" x14ac:dyDescent="0.25">
      <c r="A29" s="228" t="s">
        <v>48</v>
      </c>
      <c r="B29" s="173"/>
      <c r="C29" s="173"/>
      <c r="D29" s="189">
        <v>22</v>
      </c>
      <c r="E29" s="175">
        <v>22</v>
      </c>
      <c r="F29" s="175"/>
      <c r="G29" s="174"/>
      <c r="H29" s="174"/>
      <c r="I29" s="174"/>
      <c r="J29" s="175"/>
      <c r="K29" s="176"/>
      <c r="L29" s="177"/>
      <c r="M29" s="178"/>
      <c r="N29" s="179"/>
      <c r="O29" s="180">
        <v>0</v>
      </c>
      <c r="P29" s="180">
        <v>0</v>
      </c>
      <c r="Q29" s="181"/>
      <c r="R29" s="182"/>
      <c r="S29" s="178"/>
      <c r="T29" s="179"/>
      <c r="U29" s="180">
        <v>0</v>
      </c>
      <c r="V29" s="183">
        <v>0</v>
      </c>
      <c r="W29" s="182">
        <v>22</v>
      </c>
      <c r="X29" s="178"/>
      <c r="Y29" s="178"/>
      <c r="Z29" s="179"/>
      <c r="AA29" s="180">
        <v>22</v>
      </c>
      <c r="AB29" s="183">
        <v>0</v>
      </c>
      <c r="AC29" s="180">
        <v>22</v>
      </c>
    </row>
    <row r="30" spans="1:34" s="19" customFormat="1" ht="16.899999999999999" customHeight="1" x14ac:dyDescent="0.25">
      <c r="A30" s="225" t="s">
        <v>60</v>
      </c>
      <c r="B30" s="52">
        <v>10</v>
      </c>
      <c r="C30" s="52">
        <f t="shared" si="3"/>
        <v>270</v>
      </c>
      <c r="D30" s="188">
        <f t="shared" si="9"/>
        <v>220</v>
      </c>
      <c r="E30" s="112">
        <f t="shared" si="10"/>
        <v>66</v>
      </c>
      <c r="F30" s="112">
        <f t="shared" si="0"/>
        <v>154</v>
      </c>
      <c r="G30" s="24"/>
      <c r="H30" s="24">
        <f t="shared" si="1"/>
        <v>20</v>
      </c>
      <c r="I30" s="24">
        <f t="shared" si="11"/>
        <v>50</v>
      </c>
      <c r="J30" s="29">
        <f t="shared" si="12"/>
        <v>8.5</v>
      </c>
      <c r="K30" s="133"/>
      <c r="L30" s="134"/>
      <c r="M30" s="144"/>
      <c r="N30" s="145"/>
      <c r="O30" s="135">
        <f t="shared" si="4"/>
        <v>0</v>
      </c>
      <c r="P30" s="135">
        <f t="shared" si="5"/>
        <v>0</v>
      </c>
      <c r="Q30" s="150"/>
      <c r="R30" s="144"/>
      <c r="S30" s="144"/>
      <c r="T30" s="145"/>
      <c r="U30" s="135">
        <f t="shared" si="6"/>
        <v>0</v>
      </c>
      <c r="V30" s="136">
        <f t="shared" si="2"/>
        <v>0</v>
      </c>
      <c r="W30" s="156">
        <v>66</v>
      </c>
      <c r="X30" s="153">
        <v>154</v>
      </c>
      <c r="Y30" s="144"/>
      <c r="Z30" s="145"/>
      <c r="AA30" s="53">
        <f t="shared" si="7"/>
        <v>66</v>
      </c>
      <c r="AB30" s="54">
        <f t="shared" si="8"/>
        <v>154</v>
      </c>
      <c r="AC30" s="122">
        <f t="shared" si="13"/>
        <v>220</v>
      </c>
    </row>
    <row r="31" spans="1:34" s="19" customFormat="1" ht="28.5" customHeight="1" x14ac:dyDescent="0.25">
      <c r="A31" s="225" t="s">
        <v>49</v>
      </c>
      <c r="B31" s="52">
        <v>10</v>
      </c>
      <c r="C31" s="52">
        <f t="shared" si="3"/>
        <v>270</v>
      </c>
      <c r="D31" s="188">
        <f t="shared" si="9"/>
        <v>220</v>
      </c>
      <c r="E31" s="112">
        <f t="shared" si="10"/>
        <v>66</v>
      </c>
      <c r="F31" s="112">
        <f t="shared" si="0"/>
        <v>154</v>
      </c>
      <c r="G31" s="24"/>
      <c r="H31" s="24">
        <f t="shared" si="1"/>
        <v>20</v>
      </c>
      <c r="I31" s="24">
        <f t="shared" si="11"/>
        <v>50</v>
      </c>
      <c r="J31" s="29">
        <f t="shared" si="12"/>
        <v>8.5</v>
      </c>
      <c r="K31" s="133"/>
      <c r="L31" s="134"/>
      <c r="M31" s="144"/>
      <c r="N31" s="145"/>
      <c r="O31" s="135">
        <f t="shared" si="4"/>
        <v>0</v>
      </c>
      <c r="P31" s="135">
        <f t="shared" si="5"/>
        <v>0</v>
      </c>
      <c r="Q31" s="150"/>
      <c r="R31" s="144"/>
      <c r="S31" s="144"/>
      <c r="T31" s="145"/>
      <c r="U31" s="135">
        <f t="shared" si="6"/>
        <v>0</v>
      </c>
      <c r="V31" s="136">
        <f t="shared" si="2"/>
        <v>0</v>
      </c>
      <c r="W31" s="156">
        <v>66</v>
      </c>
      <c r="X31" s="153">
        <v>154</v>
      </c>
      <c r="Y31" s="144"/>
      <c r="Z31" s="144"/>
      <c r="AA31" s="53">
        <f t="shared" si="7"/>
        <v>66</v>
      </c>
      <c r="AB31" s="54">
        <f t="shared" si="8"/>
        <v>154</v>
      </c>
      <c r="AC31" s="122">
        <f t="shared" si="13"/>
        <v>220</v>
      </c>
    </row>
    <row r="32" spans="1:34" s="19" customFormat="1" ht="16.899999999999999" customHeight="1" thickBot="1" x14ac:dyDescent="0.3">
      <c r="A32" s="225" t="s">
        <v>50</v>
      </c>
      <c r="B32" s="52">
        <v>10</v>
      </c>
      <c r="C32" s="52">
        <f t="shared" si="3"/>
        <v>270</v>
      </c>
      <c r="D32" s="188">
        <f t="shared" si="9"/>
        <v>220</v>
      </c>
      <c r="E32" s="112">
        <f t="shared" si="10"/>
        <v>66</v>
      </c>
      <c r="F32" s="112">
        <f t="shared" si="0"/>
        <v>154</v>
      </c>
      <c r="G32" s="24"/>
      <c r="H32" s="24">
        <f t="shared" si="1"/>
        <v>20</v>
      </c>
      <c r="I32" s="24">
        <f t="shared" si="11"/>
        <v>50</v>
      </c>
      <c r="J32" s="29">
        <f t="shared" si="12"/>
        <v>8.5</v>
      </c>
      <c r="K32" s="140"/>
      <c r="L32" s="141"/>
      <c r="M32" s="144"/>
      <c r="N32" s="145"/>
      <c r="O32" s="135">
        <f t="shared" si="4"/>
        <v>0</v>
      </c>
      <c r="P32" s="135">
        <f t="shared" si="5"/>
        <v>0</v>
      </c>
      <c r="Q32" s="150"/>
      <c r="R32" s="151"/>
      <c r="S32" s="144"/>
      <c r="T32" s="145"/>
      <c r="U32" s="135">
        <f>SUM(Q32,S32)</f>
        <v>0</v>
      </c>
      <c r="V32" s="136">
        <f t="shared" si="2"/>
        <v>0</v>
      </c>
      <c r="W32" s="156">
        <v>22</v>
      </c>
      <c r="X32" s="153">
        <v>52</v>
      </c>
      <c r="Y32" s="213">
        <f>E32-W32</f>
        <v>44</v>
      </c>
      <c r="Z32" s="213">
        <f>F32-X32</f>
        <v>102</v>
      </c>
      <c r="AA32" s="53">
        <f t="shared" si="7"/>
        <v>66</v>
      </c>
      <c r="AB32" s="54">
        <f t="shared" si="8"/>
        <v>154</v>
      </c>
      <c r="AC32" s="122">
        <f t="shared" si="13"/>
        <v>220</v>
      </c>
    </row>
    <row r="33" spans="1:256" s="19" customFormat="1" ht="16.899999999999999" customHeight="1" thickBot="1" x14ac:dyDescent="0.3">
      <c r="A33" s="58" t="s">
        <v>20</v>
      </c>
      <c r="B33" s="35">
        <f>SUM(B17:B32)</f>
        <v>90</v>
      </c>
      <c r="C33" s="35">
        <f t="shared" ref="C33:I33" si="14">SUM(C17:C32)</f>
        <v>2430</v>
      </c>
      <c r="D33" s="35">
        <f t="shared" si="14"/>
        <v>1980</v>
      </c>
      <c r="E33" s="59">
        <f t="shared" si="14"/>
        <v>704</v>
      </c>
      <c r="F33" s="59">
        <f t="shared" si="14"/>
        <v>1276</v>
      </c>
      <c r="G33" s="59">
        <f t="shared" si="14"/>
        <v>0</v>
      </c>
      <c r="H33" s="60">
        <f t="shared" si="14"/>
        <v>178</v>
      </c>
      <c r="I33" s="60">
        <f t="shared" si="14"/>
        <v>435</v>
      </c>
      <c r="J33" s="60">
        <v>78</v>
      </c>
      <c r="K33" s="60">
        <f t="shared" ref="K33:AC33" si="15">SUM(K17:K32)</f>
        <v>161</v>
      </c>
      <c r="L33" s="60">
        <f t="shared" si="15"/>
        <v>119</v>
      </c>
      <c r="M33" s="60">
        <f t="shared" si="15"/>
        <v>102</v>
      </c>
      <c r="N33" s="60">
        <f t="shared" si="15"/>
        <v>136</v>
      </c>
      <c r="O33" s="60">
        <f t="shared" si="15"/>
        <v>263</v>
      </c>
      <c r="P33" s="60">
        <f t="shared" si="15"/>
        <v>255</v>
      </c>
      <c r="Q33" s="60">
        <f t="shared" si="15"/>
        <v>89</v>
      </c>
      <c r="R33" s="60">
        <f t="shared" si="15"/>
        <v>207</v>
      </c>
      <c r="S33" s="60">
        <f t="shared" si="15"/>
        <v>66</v>
      </c>
      <c r="T33" s="60">
        <f t="shared" si="15"/>
        <v>154</v>
      </c>
      <c r="U33" s="60">
        <f t="shared" si="15"/>
        <v>155</v>
      </c>
      <c r="V33" s="60">
        <f t="shared" si="15"/>
        <v>361</v>
      </c>
      <c r="W33" s="60">
        <f t="shared" si="15"/>
        <v>242</v>
      </c>
      <c r="X33" s="60">
        <f t="shared" si="15"/>
        <v>558</v>
      </c>
      <c r="Y33" s="60">
        <f t="shared" si="15"/>
        <v>44</v>
      </c>
      <c r="Z33" s="60">
        <f t="shared" si="15"/>
        <v>102</v>
      </c>
      <c r="AA33" s="60">
        <f t="shared" si="15"/>
        <v>286</v>
      </c>
      <c r="AB33" s="60">
        <f t="shared" si="15"/>
        <v>660</v>
      </c>
      <c r="AC33" s="60">
        <f t="shared" si="15"/>
        <v>1980</v>
      </c>
    </row>
    <row r="34" spans="1:256" s="19" customFormat="1" ht="16.899999999999999" customHeight="1" thickBot="1" x14ac:dyDescent="0.3">
      <c r="A34" s="1528" t="s">
        <v>51</v>
      </c>
      <c r="B34" s="1529"/>
      <c r="C34" s="1529"/>
      <c r="D34" s="1529"/>
      <c r="E34" s="1529"/>
      <c r="F34" s="1529"/>
      <c r="G34" s="1529"/>
      <c r="H34" s="1529"/>
      <c r="I34" s="1529"/>
      <c r="J34" s="1529"/>
      <c r="K34" s="1529"/>
      <c r="L34" s="1529"/>
      <c r="M34" s="1529"/>
      <c r="N34" s="1529"/>
      <c r="O34" s="1529"/>
      <c r="P34" s="1529"/>
      <c r="Q34" s="1529"/>
      <c r="R34" s="1529"/>
      <c r="S34" s="1529"/>
      <c r="T34" s="1529"/>
      <c r="U34" s="1529"/>
      <c r="V34" s="1529"/>
      <c r="W34" s="1529"/>
      <c r="X34" s="1529"/>
      <c r="Y34" s="1529"/>
      <c r="Z34" s="1529"/>
      <c r="AA34" s="1529"/>
      <c r="AB34" s="1529"/>
      <c r="AC34" s="1530"/>
    </row>
    <row r="35" spans="1:256" s="19" customFormat="1" ht="16.899999999999999" customHeight="1" x14ac:dyDescent="0.25">
      <c r="A35" s="225" t="s">
        <v>52</v>
      </c>
      <c r="B35" s="83">
        <v>10</v>
      </c>
      <c r="C35" s="83">
        <f>B35*27</f>
        <v>270</v>
      </c>
      <c r="D35" s="184">
        <f>B35*22</f>
        <v>220</v>
      </c>
      <c r="E35" s="123">
        <f>D35*0.3</f>
        <v>66</v>
      </c>
      <c r="F35" s="123">
        <f>D35-E35</f>
        <v>154</v>
      </c>
      <c r="G35" s="62"/>
      <c r="H35" s="62">
        <f>B35*2</f>
        <v>20</v>
      </c>
      <c r="I35" s="62">
        <f>C35-D35</f>
        <v>50</v>
      </c>
      <c r="J35" s="124">
        <f>B35*1.5</f>
        <v>15</v>
      </c>
      <c r="K35" s="125"/>
      <c r="L35" s="126"/>
      <c r="M35" s="127"/>
      <c r="N35" s="128"/>
      <c r="O35" s="94">
        <f>SUM(K35,M35)</f>
        <v>0</v>
      </c>
      <c r="P35" s="94">
        <f>SUM(L35,N35)</f>
        <v>0</v>
      </c>
      <c r="Q35" s="125"/>
      <c r="R35" s="126"/>
      <c r="S35" s="127"/>
      <c r="T35" s="128"/>
      <c r="U35" s="94">
        <f>SUM(Q35,S35)</f>
        <v>0</v>
      </c>
      <c r="V35" s="95">
        <f>SUM(R35,T35)</f>
        <v>0</v>
      </c>
      <c r="W35" s="89"/>
      <c r="X35" s="90"/>
      <c r="Y35" s="129">
        <v>66</v>
      </c>
      <c r="Z35" s="130">
        <v>154</v>
      </c>
      <c r="AA35" s="94">
        <f>SUM(W35,Y35)</f>
        <v>66</v>
      </c>
      <c r="AB35" s="95">
        <f>SUM(X35,Z35)</f>
        <v>154</v>
      </c>
      <c r="AC35" s="118">
        <f>SUM(O35,P35,U35,V35,AA35,AB35)</f>
        <v>220</v>
      </c>
    </row>
    <row r="36" spans="1:256" s="19" customFormat="1" ht="16.899999999999999" customHeight="1" x14ac:dyDescent="0.25">
      <c r="A36" s="226" t="s">
        <v>53</v>
      </c>
      <c r="B36" s="200">
        <v>10</v>
      </c>
      <c r="C36" s="200">
        <f>B36*27</f>
        <v>270</v>
      </c>
      <c r="D36" s="201"/>
      <c r="E36" s="201"/>
      <c r="F36" s="201"/>
      <c r="G36" s="79"/>
      <c r="H36" s="79"/>
      <c r="I36" s="79"/>
      <c r="J36" s="202"/>
      <c r="K36" s="203"/>
      <c r="L36" s="79"/>
      <c r="M36" s="79"/>
      <c r="N36" s="79"/>
      <c r="O36" s="203"/>
      <c r="P36" s="203"/>
      <c r="Q36" s="203"/>
      <c r="R36" s="203"/>
      <c r="S36" s="79"/>
      <c r="T36" s="79"/>
      <c r="U36" s="203"/>
      <c r="V36" s="204"/>
      <c r="W36" s="79"/>
      <c r="X36" s="79"/>
      <c r="Y36" s="201"/>
      <c r="Z36" s="201"/>
      <c r="AA36" s="205"/>
      <c r="AB36" s="206"/>
      <c r="AC36" s="205"/>
    </row>
    <row r="37" spans="1:256" s="19" customFormat="1" ht="16.899999999999999" customHeight="1" x14ac:dyDescent="0.25">
      <c r="A37" s="1534" t="s">
        <v>54</v>
      </c>
      <c r="B37" s="1535"/>
      <c r="C37" s="1535"/>
      <c r="D37" s="1535"/>
      <c r="E37" s="1535"/>
      <c r="F37" s="1535"/>
      <c r="G37" s="1535"/>
      <c r="H37" s="1535"/>
      <c r="I37" s="1535"/>
      <c r="J37" s="1535"/>
      <c r="K37" s="1535"/>
      <c r="L37" s="1535"/>
      <c r="M37" s="1535"/>
      <c r="N37" s="1535"/>
      <c r="O37" s="1535"/>
      <c r="P37" s="1535"/>
      <c r="Q37" s="1535"/>
      <c r="R37" s="1535"/>
      <c r="S37" s="1535"/>
      <c r="T37" s="1535"/>
      <c r="U37" s="1535"/>
      <c r="V37" s="1535"/>
      <c r="W37" s="1535"/>
      <c r="X37" s="1535"/>
      <c r="Y37" s="1535"/>
      <c r="Z37" s="1535"/>
      <c r="AA37" s="1535"/>
      <c r="AB37" s="1535"/>
      <c r="AC37" s="1536"/>
    </row>
    <row r="38" spans="1:256" s="19" customFormat="1" ht="16.899999999999999" customHeight="1" x14ac:dyDescent="0.25">
      <c r="A38" s="226" t="s">
        <v>55</v>
      </c>
      <c r="B38" s="200">
        <v>10</v>
      </c>
      <c r="C38" s="200">
        <v>270</v>
      </c>
      <c r="D38" s="209">
        <v>220</v>
      </c>
      <c r="E38" s="201" t="s">
        <v>25</v>
      </c>
      <c r="F38" s="201"/>
      <c r="G38" s="207">
        <v>220</v>
      </c>
      <c r="H38" s="79">
        <v>20</v>
      </c>
      <c r="I38" s="79">
        <v>50</v>
      </c>
      <c r="J38" s="202"/>
      <c r="K38" s="203"/>
      <c r="L38" s="79"/>
      <c r="M38" s="79"/>
      <c r="N38" s="79"/>
      <c r="O38" s="203">
        <v>0</v>
      </c>
      <c r="P38" s="203">
        <v>0</v>
      </c>
      <c r="Q38" s="203"/>
      <c r="R38" s="203"/>
      <c r="S38" s="79"/>
      <c r="T38" s="79"/>
      <c r="U38" s="203">
        <v>0</v>
      </c>
      <c r="V38" s="204">
        <v>0</v>
      </c>
      <c r="W38" s="79"/>
      <c r="X38" s="79"/>
      <c r="Y38" s="201"/>
      <c r="Z38" s="207">
        <v>220</v>
      </c>
      <c r="AA38" s="205">
        <v>0</v>
      </c>
      <c r="AB38" s="206">
        <v>220</v>
      </c>
      <c r="AC38" s="208">
        <v>220</v>
      </c>
    </row>
    <row r="39" spans="1:256" s="19" customFormat="1" ht="16.899999999999999" customHeight="1" thickBot="1" x14ac:dyDescent="0.3">
      <c r="A39" s="199" t="s">
        <v>21</v>
      </c>
      <c r="B39" s="23">
        <f>SUM(B35,B38)</f>
        <v>20</v>
      </c>
      <c r="C39" s="23">
        <f t="shared" ref="C39:AC39" si="16">SUM(C35,C38)</f>
        <v>540</v>
      </c>
      <c r="D39" s="23">
        <f t="shared" si="16"/>
        <v>440</v>
      </c>
      <c r="E39" s="23">
        <f t="shared" si="16"/>
        <v>66</v>
      </c>
      <c r="F39" s="23">
        <f t="shared" si="16"/>
        <v>154</v>
      </c>
      <c r="G39" s="23">
        <f t="shared" si="16"/>
        <v>220</v>
      </c>
      <c r="H39" s="23">
        <f t="shared" si="16"/>
        <v>40</v>
      </c>
      <c r="I39" s="23">
        <f t="shared" si="16"/>
        <v>100</v>
      </c>
      <c r="J39" s="23">
        <f t="shared" si="16"/>
        <v>15</v>
      </c>
      <c r="K39" s="23">
        <f t="shared" si="16"/>
        <v>0</v>
      </c>
      <c r="L39" s="23">
        <f t="shared" si="16"/>
        <v>0</v>
      </c>
      <c r="M39" s="23">
        <f t="shared" si="16"/>
        <v>0</v>
      </c>
      <c r="N39" s="23">
        <f t="shared" si="16"/>
        <v>0</v>
      </c>
      <c r="O39" s="23">
        <f t="shared" si="16"/>
        <v>0</v>
      </c>
      <c r="P39" s="23">
        <f t="shared" si="16"/>
        <v>0</v>
      </c>
      <c r="Q39" s="23">
        <f t="shared" si="16"/>
        <v>0</v>
      </c>
      <c r="R39" s="23">
        <f t="shared" si="16"/>
        <v>0</v>
      </c>
      <c r="S39" s="23">
        <f t="shared" si="16"/>
        <v>0</v>
      </c>
      <c r="T39" s="23">
        <f t="shared" si="16"/>
        <v>0</v>
      </c>
      <c r="U39" s="23">
        <f t="shared" si="16"/>
        <v>0</v>
      </c>
      <c r="V39" s="23">
        <f t="shared" si="16"/>
        <v>0</v>
      </c>
      <c r="W39" s="23">
        <f t="shared" si="16"/>
        <v>0</v>
      </c>
      <c r="X39" s="23">
        <f t="shared" si="16"/>
        <v>0</v>
      </c>
      <c r="Y39" s="23">
        <f t="shared" si="16"/>
        <v>66</v>
      </c>
      <c r="Z39" s="23">
        <f t="shared" si="16"/>
        <v>374</v>
      </c>
      <c r="AA39" s="23">
        <f t="shared" si="16"/>
        <v>66</v>
      </c>
      <c r="AB39" s="23">
        <f t="shared" si="16"/>
        <v>374</v>
      </c>
      <c r="AC39" s="23">
        <f t="shared" si="16"/>
        <v>440</v>
      </c>
    </row>
    <row r="40" spans="1:256" s="19" customFormat="1" ht="16.899999999999999" customHeight="1" thickBot="1" x14ac:dyDescent="0.3">
      <c r="A40" s="37" t="s">
        <v>11</v>
      </c>
      <c r="B40" s="23">
        <f>SUM(B33,B39)</f>
        <v>110</v>
      </c>
      <c r="C40" s="23">
        <f t="shared" ref="C40:AC40" si="17">SUM(C33,C39)</f>
        <v>2970</v>
      </c>
      <c r="D40" s="23">
        <f t="shared" si="17"/>
        <v>2420</v>
      </c>
      <c r="E40" s="23">
        <f t="shared" si="17"/>
        <v>770</v>
      </c>
      <c r="F40" s="23">
        <f t="shared" si="17"/>
        <v>1430</v>
      </c>
      <c r="G40" s="23">
        <f t="shared" si="17"/>
        <v>220</v>
      </c>
      <c r="H40" s="23">
        <f t="shared" si="17"/>
        <v>218</v>
      </c>
      <c r="I40" s="23">
        <f t="shared" si="17"/>
        <v>535</v>
      </c>
      <c r="J40" s="23">
        <f t="shared" si="17"/>
        <v>93</v>
      </c>
      <c r="K40" s="23">
        <f t="shared" si="17"/>
        <v>161</v>
      </c>
      <c r="L40" s="23">
        <f t="shared" si="17"/>
        <v>119</v>
      </c>
      <c r="M40" s="23">
        <f t="shared" si="17"/>
        <v>102</v>
      </c>
      <c r="N40" s="23">
        <f t="shared" si="17"/>
        <v>136</v>
      </c>
      <c r="O40" s="23">
        <f t="shared" si="17"/>
        <v>263</v>
      </c>
      <c r="P40" s="23">
        <f t="shared" si="17"/>
        <v>255</v>
      </c>
      <c r="Q40" s="23">
        <f t="shared" si="17"/>
        <v>89</v>
      </c>
      <c r="R40" s="23">
        <f t="shared" si="17"/>
        <v>207</v>
      </c>
      <c r="S40" s="23">
        <f t="shared" si="17"/>
        <v>66</v>
      </c>
      <c r="T40" s="23">
        <f t="shared" si="17"/>
        <v>154</v>
      </c>
      <c r="U40" s="23">
        <f t="shared" si="17"/>
        <v>155</v>
      </c>
      <c r="V40" s="23">
        <f t="shared" si="17"/>
        <v>361</v>
      </c>
      <c r="W40" s="23">
        <f t="shared" si="17"/>
        <v>242</v>
      </c>
      <c r="X40" s="23">
        <f t="shared" si="17"/>
        <v>558</v>
      </c>
      <c r="Y40" s="23">
        <f t="shared" si="17"/>
        <v>110</v>
      </c>
      <c r="Z40" s="23">
        <f t="shared" si="17"/>
        <v>476</v>
      </c>
      <c r="AA40" s="23">
        <f t="shared" si="17"/>
        <v>352</v>
      </c>
      <c r="AB40" s="23">
        <f t="shared" si="17"/>
        <v>1034</v>
      </c>
      <c r="AC40" s="23">
        <f t="shared" si="17"/>
        <v>2420</v>
      </c>
    </row>
    <row r="41" spans="1:256" s="97" customFormat="1" ht="16.899999999999999" customHeight="1" thickBot="1" x14ac:dyDescent="0.3">
      <c r="A41" s="73" t="s">
        <v>57</v>
      </c>
      <c r="B41" s="44"/>
      <c r="C41" s="36"/>
      <c r="D41" s="36"/>
      <c r="E41" s="45"/>
      <c r="F41" s="36"/>
      <c r="G41" s="44"/>
      <c r="H41" s="44"/>
      <c r="I41" s="44"/>
      <c r="J41" s="45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6"/>
      <c r="AD41" s="19"/>
      <c r="AE41" s="19"/>
      <c r="AF41" s="19"/>
      <c r="AG41" s="19"/>
      <c r="AH41" s="19"/>
    </row>
    <row r="42" spans="1:256" s="5" customFormat="1" ht="16.5" customHeight="1" thickBot="1" x14ac:dyDescent="0.3">
      <c r="A42" s="74" t="s">
        <v>32</v>
      </c>
      <c r="B42" s="104">
        <v>10</v>
      </c>
      <c r="C42" s="190">
        <f>$B$42*22</f>
        <v>220</v>
      </c>
      <c r="D42" s="190">
        <f>$B$42*22</f>
        <v>220</v>
      </c>
      <c r="E42" s="105">
        <v>220</v>
      </c>
      <c r="F42" s="105"/>
      <c r="G42" s="106"/>
      <c r="H42" s="105"/>
      <c r="I42" s="106"/>
      <c r="J42" s="105"/>
      <c r="K42" s="100">
        <v>44</v>
      </c>
      <c r="L42" s="101"/>
      <c r="M42" s="101">
        <v>34</v>
      </c>
      <c r="N42" s="107"/>
      <c r="O42" s="99">
        <f>SUM(K42,M42)</f>
        <v>78</v>
      </c>
      <c r="P42" s="105"/>
      <c r="Q42" s="100">
        <v>44</v>
      </c>
      <c r="R42" s="101"/>
      <c r="S42" s="101">
        <v>26</v>
      </c>
      <c r="T42" s="107"/>
      <c r="U42" s="102">
        <f>SUM(Q42,S42)</f>
        <v>70</v>
      </c>
      <c r="V42" s="105"/>
      <c r="W42" s="100">
        <v>44</v>
      </c>
      <c r="X42" s="101"/>
      <c r="Y42" s="101">
        <v>28</v>
      </c>
      <c r="Z42" s="107"/>
      <c r="AA42" s="102">
        <f>SUM(W42,Y42)</f>
        <v>72</v>
      </c>
      <c r="AB42" s="105"/>
      <c r="AC42" s="103">
        <f>SUM(O42,U42,AA42)</f>
        <v>220</v>
      </c>
      <c r="AD42" s="19"/>
      <c r="AE42" s="19"/>
      <c r="AF42" s="19"/>
      <c r="AG42" s="19"/>
      <c r="AH42" s="19"/>
      <c r="AI42" s="20"/>
      <c r="AJ42" s="20"/>
      <c r="AK42" s="20"/>
      <c r="AL42" s="20"/>
      <c r="AM42" s="20"/>
      <c r="AN42" s="20"/>
    </row>
    <row r="43" spans="1:256" s="21" customFormat="1" ht="16.899999999999999" customHeight="1" x14ac:dyDescent="0.25">
      <c r="A43" s="75"/>
      <c r="B43" s="38"/>
      <c r="C43" s="3"/>
      <c r="D43" s="26"/>
      <c r="E43" s="39"/>
      <c r="F43" s="39"/>
      <c r="G43" s="39"/>
      <c r="H43" s="39"/>
      <c r="I43" s="39"/>
      <c r="J43" s="39"/>
      <c r="K43" s="39"/>
      <c r="L43" s="39"/>
      <c r="M43" s="40"/>
      <c r="N43" s="40"/>
      <c r="O43" s="41"/>
      <c r="P43" s="40"/>
      <c r="Q43" s="39"/>
      <c r="R43" s="39"/>
      <c r="S43" s="39"/>
      <c r="T43" s="42"/>
      <c r="U43" s="26"/>
      <c r="V43" s="42"/>
      <c r="W43" s="42"/>
      <c r="X43" s="42"/>
      <c r="Y43" s="42"/>
      <c r="Z43" s="42"/>
      <c r="AA43" s="26"/>
      <c r="AB43" s="42"/>
      <c r="AC43" s="26"/>
      <c r="AD43" s="19"/>
      <c r="AE43" s="43"/>
      <c r="AF43" s="43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19"/>
      <c r="BI43" s="19"/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19"/>
      <c r="BW43" s="19"/>
      <c r="BX43" s="19"/>
      <c r="BY43" s="19"/>
      <c r="BZ43" s="19"/>
      <c r="CA43" s="19"/>
      <c r="CB43" s="19"/>
      <c r="CC43" s="19"/>
      <c r="CD43" s="19"/>
      <c r="CE43" s="19"/>
      <c r="CF43" s="19"/>
      <c r="CG43" s="19"/>
      <c r="CH43" s="19"/>
      <c r="CI43" s="19"/>
      <c r="CJ43" s="19"/>
      <c r="CK43" s="19"/>
      <c r="CL43" s="19"/>
      <c r="CM43" s="19"/>
      <c r="CN43" s="19"/>
      <c r="CO43" s="19"/>
      <c r="CP43" s="19"/>
      <c r="CQ43" s="19"/>
      <c r="CR43" s="19"/>
      <c r="CS43" s="19"/>
      <c r="CT43" s="19"/>
      <c r="CU43" s="19"/>
      <c r="CV43" s="19"/>
      <c r="CW43" s="19"/>
      <c r="CX43" s="19"/>
      <c r="CY43" s="19"/>
      <c r="CZ43" s="19"/>
      <c r="DA43" s="19"/>
      <c r="DB43" s="19"/>
      <c r="DC43" s="19"/>
      <c r="DD43" s="19"/>
      <c r="DE43" s="19"/>
      <c r="DF43" s="19"/>
      <c r="DG43" s="19"/>
      <c r="DH43" s="19"/>
      <c r="DI43" s="19"/>
      <c r="DJ43" s="19"/>
      <c r="DK43" s="19"/>
      <c r="DL43" s="19"/>
      <c r="DM43" s="19"/>
      <c r="DN43" s="19"/>
      <c r="DO43" s="19"/>
      <c r="DP43" s="19"/>
      <c r="DQ43" s="19"/>
      <c r="DR43" s="19"/>
      <c r="DS43" s="19"/>
      <c r="DT43" s="19"/>
      <c r="DU43" s="19"/>
      <c r="DV43" s="19"/>
      <c r="DW43" s="19"/>
      <c r="DX43" s="19"/>
      <c r="DY43" s="19"/>
      <c r="DZ43" s="19"/>
      <c r="EA43" s="19"/>
      <c r="EB43" s="19"/>
      <c r="EC43" s="19"/>
      <c r="ED43" s="19"/>
      <c r="EE43" s="19"/>
      <c r="EF43" s="19"/>
      <c r="EG43" s="19"/>
      <c r="EH43" s="19"/>
      <c r="EI43" s="19"/>
      <c r="EJ43" s="19"/>
      <c r="EK43" s="19"/>
      <c r="EL43" s="19"/>
      <c r="EM43" s="19"/>
      <c r="EN43" s="19"/>
      <c r="EO43" s="19"/>
      <c r="EP43" s="19"/>
      <c r="EQ43" s="19"/>
      <c r="ER43" s="19"/>
      <c r="ES43" s="19"/>
      <c r="ET43" s="19"/>
      <c r="EU43" s="19"/>
      <c r="EV43" s="19"/>
      <c r="EW43" s="19"/>
      <c r="EX43" s="19"/>
      <c r="EY43" s="19"/>
      <c r="EZ43" s="19"/>
      <c r="FA43" s="19"/>
      <c r="FB43" s="19"/>
      <c r="FC43" s="19"/>
      <c r="FD43" s="19"/>
      <c r="FE43" s="19"/>
      <c r="FF43" s="19"/>
      <c r="FG43" s="19"/>
      <c r="FH43" s="19"/>
      <c r="FI43" s="19"/>
      <c r="FJ43" s="19"/>
      <c r="FK43" s="19"/>
      <c r="FL43" s="19"/>
      <c r="FM43" s="19"/>
      <c r="FN43" s="19"/>
      <c r="FO43" s="19"/>
      <c r="FP43" s="19"/>
      <c r="FQ43" s="19"/>
      <c r="FR43" s="19"/>
      <c r="FS43" s="19"/>
      <c r="FT43" s="19"/>
      <c r="FU43" s="19"/>
      <c r="FV43" s="19"/>
      <c r="FW43" s="19"/>
      <c r="FX43" s="19"/>
      <c r="FY43" s="19"/>
      <c r="FZ43" s="19"/>
      <c r="GA43" s="19"/>
      <c r="GB43" s="19"/>
      <c r="GC43" s="19"/>
      <c r="GD43" s="19"/>
      <c r="GE43" s="19"/>
      <c r="GF43" s="19"/>
      <c r="GG43" s="19"/>
      <c r="GH43" s="19"/>
      <c r="GI43" s="19"/>
      <c r="GJ43" s="19"/>
      <c r="GK43" s="19"/>
      <c r="GL43" s="19"/>
      <c r="GM43" s="19"/>
      <c r="GN43" s="19"/>
      <c r="GO43" s="19"/>
      <c r="GP43" s="19"/>
      <c r="GQ43" s="19"/>
      <c r="GR43" s="19"/>
      <c r="GS43" s="19"/>
      <c r="GT43" s="19"/>
      <c r="GU43" s="19"/>
      <c r="GV43" s="19"/>
      <c r="GW43" s="19"/>
      <c r="GX43" s="19"/>
      <c r="GY43" s="19"/>
      <c r="GZ43" s="19"/>
      <c r="HA43" s="19"/>
      <c r="HB43" s="19"/>
      <c r="HC43" s="19"/>
      <c r="HD43" s="19"/>
      <c r="HE43" s="19"/>
      <c r="HF43" s="19"/>
      <c r="HG43" s="19"/>
      <c r="HH43" s="19"/>
      <c r="HI43" s="19"/>
      <c r="HJ43" s="19"/>
      <c r="HK43" s="19"/>
      <c r="HL43" s="19"/>
      <c r="HM43" s="19"/>
      <c r="HN43" s="19"/>
      <c r="HO43" s="19"/>
      <c r="HP43" s="19"/>
      <c r="HQ43" s="19"/>
      <c r="HR43" s="19"/>
      <c r="HS43" s="19"/>
      <c r="HT43" s="19"/>
      <c r="HU43" s="19"/>
      <c r="HV43" s="19"/>
      <c r="HW43" s="19"/>
      <c r="HX43" s="19"/>
      <c r="HY43" s="19"/>
      <c r="HZ43" s="19"/>
      <c r="IA43" s="19"/>
      <c r="IB43" s="19"/>
      <c r="IC43" s="19"/>
      <c r="ID43" s="19"/>
      <c r="IE43" s="19"/>
      <c r="IF43" s="19"/>
      <c r="IG43" s="19"/>
      <c r="IH43" s="19"/>
      <c r="II43" s="19"/>
      <c r="IJ43" s="19"/>
      <c r="IK43" s="19"/>
      <c r="IL43" s="19"/>
      <c r="IM43" s="19"/>
      <c r="IN43" s="19"/>
      <c r="IO43" s="19"/>
      <c r="IP43" s="19"/>
      <c r="IQ43" s="19"/>
      <c r="IR43" s="19"/>
      <c r="IS43" s="19"/>
      <c r="IT43" s="19"/>
      <c r="IU43" s="19"/>
      <c r="IV43" s="19"/>
    </row>
    <row r="44" spans="1:256" s="43" customFormat="1" ht="18" customHeight="1" x14ac:dyDescent="0.25">
      <c r="A44" s="2"/>
      <c r="B44" s="8"/>
      <c r="C44" s="8"/>
      <c r="D44" s="8"/>
      <c r="E44" s="8"/>
      <c r="F44" s="68"/>
      <c r="G44" s="68"/>
      <c r="H44" s="68"/>
      <c r="I44" s="68"/>
      <c r="J44" s="68"/>
      <c r="K44" s="68"/>
      <c r="L44" s="68"/>
      <c r="M44" s="68"/>
      <c r="N44" s="68"/>
      <c r="O44" s="68"/>
      <c r="P44" s="68"/>
      <c r="Q44" s="68"/>
      <c r="R44" s="68"/>
      <c r="S44" s="68"/>
      <c r="T44" s="69"/>
      <c r="U44" s="69"/>
      <c r="V44" s="69"/>
      <c r="W44" s="69"/>
      <c r="X44" s="5"/>
      <c r="Y44" s="5"/>
      <c r="Z44" s="5"/>
      <c r="AA44" s="5"/>
      <c r="AB44" s="5"/>
      <c r="AC44" s="5"/>
      <c r="AE44" s="5"/>
      <c r="AF44" s="5"/>
    </row>
    <row r="45" spans="1:256" ht="20.45" customHeight="1" x14ac:dyDescent="0.25">
      <c r="A45" s="1521"/>
      <c r="B45" s="1521"/>
      <c r="C45" s="1521"/>
      <c r="D45" s="1521"/>
      <c r="E45" s="1521"/>
      <c r="F45" s="68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69"/>
      <c r="U45" s="69"/>
      <c r="V45" s="69"/>
      <c r="W45" s="69"/>
      <c r="X45" s="5"/>
      <c r="Y45" s="5"/>
      <c r="Z45" s="5"/>
      <c r="AA45" s="5"/>
      <c r="AB45" s="5"/>
      <c r="AC45" s="5"/>
      <c r="AE45" s="5"/>
      <c r="AF45" s="5"/>
    </row>
    <row r="46" spans="1:256" ht="27" customHeight="1" x14ac:dyDescent="0.25">
      <c r="A46" s="2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2"/>
      <c r="U46" s="2"/>
      <c r="V46" s="2"/>
      <c r="W46" s="2"/>
      <c r="AE46" s="5"/>
      <c r="AF46" s="5"/>
    </row>
    <row r="47" spans="1:256" ht="15" x14ac:dyDescent="0.2">
      <c r="A47" s="157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2"/>
      <c r="U47" s="2"/>
      <c r="V47" s="2"/>
      <c r="W47" s="2"/>
    </row>
    <row r="48" spans="1:256" ht="10.5" customHeight="1" x14ac:dyDescent="0.2">
      <c r="A48" s="2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2"/>
      <c r="U48" s="2"/>
      <c r="V48" s="2"/>
      <c r="W48" s="2"/>
    </row>
    <row r="49" spans="1:32" s="5" customFormat="1" ht="26.25" customHeight="1" x14ac:dyDescent="0.25">
      <c r="A49" s="2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2"/>
      <c r="U49" s="2"/>
      <c r="V49" s="2"/>
      <c r="W49" s="2"/>
      <c r="X49" s="1"/>
      <c r="Y49" s="1"/>
      <c r="Z49" s="1"/>
      <c r="AA49" s="1"/>
      <c r="AB49" s="1"/>
      <c r="AC49" s="1"/>
      <c r="AE49" s="1"/>
      <c r="AF49" s="1"/>
    </row>
    <row r="50" spans="1:32" s="5" customFormat="1" ht="8.25" customHeight="1" x14ac:dyDescent="0.25">
      <c r="A50" s="2"/>
      <c r="B50" s="8"/>
      <c r="C50" s="8"/>
      <c r="D50" s="2"/>
      <c r="E50" s="8"/>
      <c r="F50" s="8"/>
      <c r="G50" s="8"/>
      <c r="H50" s="8"/>
      <c r="I50" s="8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1"/>
      <c r="Y50" s="1"/>
      <c r="Z50" s="1"/>
      <c r="AA50" s="1"/>
      <c r="AB50" s="1"/>
      <c r="AC50" s="1"/>
      <c r="AE50" s="1"/>
      <c r="AF50" s="1"/>
    </row>
    <row r="51" spans="1:32" s="5" customFormat="1" ht="15.75" x14ac:dyDescent="0.25">
      <c r="A51" s="9"/>
      <c r="B51" s="8"/>
      <c r="C51" s="8"/>
      <c r="D51" s="2"/>
      <c r="E51" s="8"/>
      <c r="F51" s="8"/>
      <c r="G51" s="8"/>
      <c r="H51" s="8"/>
      <c r="I51" s="8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1"/>
      <c r="Y51" s="1"/>
      <c r="Z51" s="1"/>
      <c r="AA51" s="1"/>
      <c r="AB51" s="1"/>
      <c r="AC51" s="1"/>
      <c r="AE51" s="1"/>
      <c r="AF51" s="1"/>
    </row>
    <row r="52" spans="1:32" s="5" customFormat="1" ht="15.75" customHeight="1" x14ac:dyDescent="0.25">
      <c r="A52" s="2"/>
      <c r="B52" s="8"/>
      <c r="C52" s="8"/>
      <c r="D52" s="2"/>
      <c r="E52" s="8"/>
      <c r="F52" s="8"/>
      <c r="G52" s="8"/>
      <c r="H52" s="8"/>
      <c r="I52" s="8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1"/>
      <c r="Y52" s="1"/>
      <c r="Z52" s="1"/>
      <c r="AA52" s="1"/>
      <c r="AB52" s="1"/>
      <c r="AC52" s="1"/>
      <c r="AE52" s="1"/>
      <c r="AF52" s="1"/>
    </row>
    <row r="53" spans="1:32" x14ac:dyDescent="0.2">
      <c r="A53" s="2"/>
      <c r="B53" s="8"/>
      <c r="C53" s="8"/>
      <c r="D53" s="2"/>
      <c r="E53" s="8"/>
      <c r="F53" s="8"/>
      <c r="G53" s="8"/>
      <c r="H53" s="8"/>
      <c r="I53" s="8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32" x14ac:dyDescent="0.2">
      <c r="A54" s="2"/>
      <c r="B54" s="8"/>
      <c r="C54" s="8"/>
      <c r="D54" s="2"/>
      <c r="E54" s="8"/>
      <c r="F54" s="8"/>
      <c r="G54" s="8"/>
      <c r="H54" s="8"/>
      <c r="I54" s="8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32" x14ac:dyDescent="0.2">
      <c r="A55" s="2"/>
      <c r="B55" s="8"/>
      <c r="C55" s="8"/>
      <c r="D55" s="2"/>
      <c r="E55" s="8"/>
      <c r="F55" s="8"/>
      <c r="G55" s="8"/>
      <c r="H55" s="8"/>
      <c r="I55" s="8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32" x14ac:dyDescent="0.2">
      <c r="A56" s="2"/>
      <c r="B56" s="8"/>
      <c r="C56" s="8"/>
      <c r="D56" s="2"/>
      <c r="E56" s="8"/>
      <c r="F56" s="8"/>
      <c r="G56" s="8"/>
      <c r="H56" s="8"/>
      <c r="I56" s="8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32" x14ac:dyDescent="0.2">
      <c r="A57" s="2"/>
      <c r="B57" s="8"/>
      <c r="C57" s="8"/>
      <c r="D57" s="2"/>
      <c r="E57" s="8"/>
      <c r="F57" s="8"/>
      <c r="G57" s="8"/>
      <c r="H57" s="8"/>
      <c r="I57" s="8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32" x14ac:dyDescent="0.2">
      <c r="A58" s="2"/>
      <c r="B58" s="8"/>
      <c r="C58" s="8"/>
      <c r="D58" s="2"/>
      <c r="E58" s="8"/>
      <c r="F58" s="8"/>
      <c r="G58" s="8"/>
      <c r="H58" s="8"/>
      <c r="I58" s="8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32" x14ac:dyDescent="0.2">
      <c r="A59" s="2"/>
      <c r="B59" s="8"/>
      <c r="C59" s="8"/>
      <c r="D59" s="2"/>
      <c r="E59" s="8"/>
      <c r="F59" s="8"/>
      <c r="G59" s="8"/>
      <c r="H59" s="8"/>
      <c r="I59" s="8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32" x14ac:dyDescent="0.2">
      <c r="A60" s="2"/>
      <c r="B60" s="8"/>
      <c r="C60" s="8"/>
      <c r="D60" s="2"/>
      <c r="E60" s="8"/>
      <c r="F60" s="8"/>
      <c r="G60" s="8"/>
      <c r="H60" s="8"/>
      <c r="I60" s="8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32" x14ac:dyDescent="0.2">
      <c r="A61" s="2"/>
      <c r="B61" s="8"/>
      <c r="C61" s="8"/>
      <c r="D61" s="2"/>
      <c r="E61" s="8"/>
      <c r="F61" s="8"/>
      <c r="G61" s="8"/>
      <c r="H61" s="8"/>
      <c r="I61" s="8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32" x14ac:dyDescent="0.2">
      <c r="A62" s="2"/>
      <c r="B62" s="8"/>
      <c r="C62" s="8"/>
      <c r="D62" s="2"/>
      <c r="E62" s="8"/>
      <c r="F62" s="8"/>
      <c r="G62" s="8"/>
      <c r="H62" s="8"/>
      <c r="I62" s="8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32" x14ac:dyDescent="0.2">
      <c r="A63" s="2"/>
      <c r="B63" s="8"/>
      <c r="C63" s="8"/>
      <c r="D63" s="2"/>
      <c r="E63" s="8"/>
      <c r="F63" s="8"/>
      <c r="G63" s="8"/>
      <c r="H63" s="8"/>
      <c r="I63" s="8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32" x14ac:dyDescent="0.2">
      <c r="A64" s="2"/>
      <c r="B64" s="8"/>
      <c r="C64" s="8"/>
      <c r="D64" s="2"/>
      <c r="E64" s="8"/>
      <c r="F64" s="8"/>
      <c r="G64" s="8"/>
      <c r="H64" s="8"/>
      <c r="I64" s="8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x14ac:dyDescent="0.2">
      <c r="A65" s="2"/>
      <c r="B65" s="8"/>
      <c r="C65" s="8"/>
      <c r="D65" s="2"/>
      <c r="E65" s="8"/>
      <c r="F65" s="8"/>
      <c r="G65" s="8"/>
      <c r="H65" s="8"/>
      <c r="I65" s="8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x14ac:dyDescent="0.2">
      <c r="A66" s="2"/>
      <c r="B66" s="8"/>
      <c r="C66" s="8"/>
      <c r="D66" s="2"/>
      <c r="E66" s="8"/>
      <c r="F66" s="8"/>
      <c r="G66" s="8"/>
      <c r="H66" s="8"/>
      <c r="I66" s="8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x14ac:dyDescent="0.2">
      <c r="A67" s="2"/>
      <c r="B67" s="8"/>
      <c r="C67" s="8"/>
      <c r="D67" s="2"/>
      <c r="E67" s="8"/>
      <c r="F67" s="8"/>
      <c r="G67" s="8"/>
      <c r="H67" s="8"/>
      <c r="I67" s="8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x14ac:dyDescent="0.2">
      <c r="A68" s="2"/>
      <c r="B68" s="8"/>
      <c r="C68" s="8"/>
      <c r="D68" s="2"/>
      <c r="E68" s="8"/>
      <c r="F68" s="8"/>
      <c r="G68" s="8"/>
      <c r="H68" s="8"/>
      <c r="I68" s="8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x14ac:dyDescent="0.2">
      <c r="A69" s="2"/>
      <c r="B69" s="8"/>
      <c r="C69" s="8"/>
      <c r="D69" s="2"/>
      <c r="E69" s="8"/>
      <c r="F69" s="8"/>
      <c r="G69" s="8"/>
      <c r="H69" s="8"/>
      <c r="I69" s="8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x14ac:dyDescent="0.2">
      <c r="A70" s="2"/>
      <c r="B70" s="8"/>
      <c r="C70" s="8"/>
      <c r="D70" s="2"/>
      <c r="E70" s="8"/>
      <c r="F70" s="8"/>
      <c r="G70" s="8"/>
      <c r="H70" s="8"/>
      <c r="I70" s="8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x14ac:dyDescent="0.2">
      <c r="A71" s="2"/>
      <c r="B71" s="8"/>
      <c r="C71" s="8"/>
      <c r="D71" s="2"/>
      <c r="E71" s="8"/>
      <c r="F71" s="8"/>
      <c r="G71" s="8"/>
      <c r="H71" s="8"/>
      <c r="I71" s="8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x14ac:dyDescent="0.2">
      <c r="A72" s="2"/>
      <c r="B72" s="8"/>
      <c r="C72" s="8"/>
      <c r="D72" s="2"/>
      <c r="E72" s="8"/>
      <c r="F72" s="8"/>
      <c r="G72" s="8"/>
      <c r="H72" s="8"/>
      <c r="I72" s="8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x14ac:dyDescent="0.2">
      <c r="A73" s="2"/>
      <c r="B73" s="8"/>
      <c r="C73" s="8"/>
      <c r="D73" s="2"/>
      <c r="E73" s="8"/>
      <c r="F73" s="8"/>
      <c r="G73" s="8"/>
      <c r="H73" s="8"/>
      <c r="I73" s="8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x14ac:dyDescent="0.2">
      <c r="A74" s="2"/>
      <c r="B74" s="8"/>
      <c r="C74" s="8"/>
      <c r="D74" s="2"/>
      <c r="E74" s="8"/>
      <c r="F74" s="8"/>
      <c r="G74" s="8"/>
      <c r="H74" s="8"/>
      <c r="I74" s="8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x14ac:dyDescent="0.2">
      <c r="A75" s="2"/>
      <c r="B75" s="8"/>
      <c r="C75" s="8"/>
      <c r="D75" s="2"/>
      <c r="E75" s="8"/>
      <c r="F75" s="8"/>
      <c r="G75" s="8"/>
      <c r="H75" s="8"/>
      <c r="I75" s="8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x14ac:dyDescent="0.2">
      <c r="A76" s="2"/>
      <c r="B76" s="8"/>
      <c r="C76" s="8"/>
      <c r="D76" s="2"/>
      <c r="E76" s="8"/>
      <c r="F76" s="8"/>
      <c r="G76" s="8"/>
      <c r="H76" s="8"/>
      <c r="I76" s="8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x14ac:dyDescent="0.2">
      <c r="A77" s="2"/>
      <c r="B77" s="8"/>
      <c r="C77" s="8"/>
      <c r="D77" s="2"/>
      <c r="E77" s="8"/>
      <c r="F77" s="8"/>
      <c r="G77" s="8"/>
      <c r="H77" s="8"/>
      <c r="I77" s="8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x14ac:dyDescent="0.2">
      <c r="A78" s="2"/>
      <c r="B78" s="8"/>
      <c r="C78" s="8"/>
      <c r="D78" s="2"/>
      <c r="E78" s="8"/>
      <c r="F78" s="8"/>
      <c r="G78" s="8"/>
      <c r="H78" s="8"/>
      <c r="I78" s="8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x14ac:dyDescent="0.2">
      <c r="A79" s="2"/>
      <c r="B79" s="8"/>
      <c r="C79" s="8"/>
      <c r="D79" s="2"/>
      <c r="E79" s="8"/>
      <c r="F79" s="8"/>
      <c r="G79" s="8"/>
      <c r="H79" s="8"/>
      <c r="I79" s="8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x14ac:dyDescent="0.2">
      <c r="A80" s="2"/>
      <c r="B80" s="8"/>
      <c r="C80" s="8"/>
      <c r="D80" s="2"/>
      <c r="E80" s="8"/>
      <c r="F80" s="8"/>
      <c r="G80" s="8"/>
      <c r="H80" s="8"/>
      <c r="I80" s="8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x14ac:dyDescent="0.2">
      <c r="A81" s="2"/>
      <c r="B81" s="8"/>
      <c r="C81" s="8"/>
      <c r="D81" s="2"/>
      <c r="E81" s="8"/>
      <c r="F81" s="8"/>
      <c r="G81" s="8"/>
      <c r="H81" s="8"/>
      <c r="I81" s="8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x14ac:dyDescent="0.2">
      <c r="A82" s="2"/>
      <c r="B82" s="8"/>
      <c r="C82" s="8"/>
      <c r="D82" s="2"/>
      <c r="E82" s="8"/>
      <c r="F82" s="8"/>
      <c r="G82" s="8"/>
      <c r="H82" s="8"/>
      <c r="I82" s="8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x14ac:dyDescent="0.2">
      <c r="A83" s="2"/>
      <c r="B83" s="8"/>
      <c r="C83" s="8"/>
      <c r="D83" s="2"/>
      <c r="E83" s="8"/>
      <c r="F83" s="8"/>
      <c r="G83" s="8"/>
      <c r="H83" s="8"/>
      <c r="I83" s="8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x14ac:dyDescent="0.2">
      <c r="A84" s="2"/>
      <c r="B84" s="8"/>
      <c r="C84" s="8"/>
      <c r="D84" s="2"/>
      <c r="E84" s="8"/>
      <c r="F84" s="8"/>
      <c r="G84" s="8"/>
      <c r="H84" s="8"/>
      <c r="I84" s="8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x14ac:dyDescent="0.2">
      <c r="A85" s="2"/>
      <c r="B85" s="8"/>
      <c r="C85" s="8"/>
      <c r="D85" s="2"/>
      <c r="E85" s="8"/>
      <c r="F85" s="8"/>
      <c r="G85" s="8"/>
      <c r="H85" s="8"/>
      <c r="I85" s="8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x14ac:dyDescent="0.2">
      <c r="A86" s="2"/>
      <c r="B86" s="8"/>
      <c r="C86" s="8"/>
      <c r="D86" s="2"/>
      <c r="E86" s="8"/>
      <c r="F86" s="8"/>
      <c r="G86" s="8"/>
      <c r="H86" s="8"/>
      <c r="I86" s="8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x14ac:dyDescent="0.2">
      <c r="A87" s="2"/>
      <c r="B87" s="8"/>
      <c r="C87" s="8"/>
      <c r="D87" s="2"/>
      <c r="E87" s="8"/>
      <c r="F87" s="8"/>
      <c r="G87" s="8"/>
      <c r="H87" s="8"/>
      <c r="I87" s="8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x14ac:dyDescent="0.2">
      <c r="A88" s="2"/>
      <c r="B88" s="8"/>
      <c r="C88" s="8"/>
      <c r="D88" s="2"/>
      <c r="E88" s="8"/>
      <c r="F88" s="8"/>
      <c r="G88" s="8"/>
      <c r="H88" s="8"/>
      <c r="I88" s="8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x14ac:dyDescent="0.2">
      <c r="A89" s="2"/>
      <c r="B89" s="8"/>
      <c r="C89" s="8"/>
      <c r="D89" s="2"/>
      <c r="E89" s="8"/>
      <c r="F89" s="8"/>
      <c r="G89" s="8"/>
      <c r="H89" s="8"/>
      <c r="I89" s="8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x14ac:dyDescent="0.2">
      <c r="A90" s="2"/>
      <c r="B90" s="8"/>
      <c r="C90" s="8"/>
      <c r="D90" s="2"/>
      <c r="E90" s="8"/>
      <c r="F90" s="8"/>
      <c r="G90" s="8"/>
      <c r="H90" s="8"/>
      <c r="I90" s="8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x14ac:dyDescent="0.2">
      <c r="A91" s="2"/>
      <c r="B91" s="8"/>
      <c r="C91" s="8"/>
      <c r="D91" s="2"/>
      <c r="E91" s="8"/>
      <c r="F91" s="8"/>
      <c r="G91" s="8"/>
      <c r="H91" s="8"/>
      <c r="I91" s="8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x14ac:dyDescent="0.2">
      <c r="A92" s="2"/>
      <c r="B92" s="8"/>
      <c r="C92" s="8"/>
      <c r="D92" s="2"/>
      <c r="E92" s="8"/>
      <c r="F92" s="8"/>
      <c r="G92" s="8"/>
      <c r="H92" s="8"/>
      <c r="I92" s="8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x14ac:dyDescent="0.2">
      <c r="A93" s="2"/>
      <c r="B93" s="8"/>
      <c r="C93" s="8"/>
      <c r="D93" s="2"/>
      <c r="E93" s="8"/>
      <c r="F93" s="8"/>
      <c r="G93" s="8"/>
      <c r="H93" s="8"/>
      <c r="I93" s="8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x14ac:dyDescent="0.2">
      <c r="A94" s="2"/>
      <c r="B94" s="8"/>
      <c r="C94" s="8"/>
      <c r="D94" s="2"/>
      <c r="E94" s="8"/>
      <c r="F94" s="8"/>
      <c r="G94" s="8"/>
      <c r="H94" s="8"/>
      <c r="I94" s="8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x14ac:dyDescent="0.2">
      <c r="A95" s="2"/>
      <c r="B95" s="8"/>
      <c r="C95" s="8"/>
      <c r="D95" s="2"/>
      <c r="E95" s="8"/>
      <c r="F95" s="8"/>
      <c r="G95" s="8"/>
      <c r="H95" s="8"/>
      <c r="I95" s="8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x14ac:dyDescent="0.2">
      <c r="A96" s="2"/>
      <c r="B96" s="8"/>
      <c r="C96" s="8"/>
      <c r="D96" s="2"/>
      <c r="E96" s="8"/>
      <c r="F96" s="8"/>
      <c r="G96" s="8"/>
      <c r="H96" s="8"/>
      <c r="I96" s="8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x14ac:dyDescent="0.2">
      <c r="A97" s="2"/>
      <c r="B97" s="8"/>
      <c r="C97" s="8"/>
      <c r="D97" s="2"/>
      <c r="E97" s="8"/>
      <c r="F97" s="8"/>
      <c r="G97" s="8"/>
      <c r="H97" s="8"/>
      <c r="I97" s="8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x14ac:dyDescent="0.2">
      <c r="A98" s="2"/>
      <c r="B98" s="8"/>
      <c r="C98" s="8"/>
      <c r="D98" s="2"/>
      <c r="E98" s="8"/>
      <c r="F98" s="8"/>
      <c r="G98" s="8"/>
      <c r="H98" s="8"/>
      <c r="I98" s="8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x14ac:dyDescent="0.2">
      <c r="A99" s="2"/>
      <c r="B99" s="8"/>
      <c r="C99" s="8"/>
      <c r="D99" s="2"/>
      <c r="E99" s="8"/>
      <c r="F99" s="8"/>
      <c r="G99" s="8"/>
      <c r="H99" s="8"/>
      <c r="I99" s="8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x14ac:dyDescent="0.2">
      <c r="A100" s="2"/>
      <c r="B100" s="8"/>
      <c r="C100" s="8"/>
      <c r="D100" s="2"/>
      <c r="E100" s="8"/>
      <c r="F100" s="8"/>
      <c r="G100" s="8"/>
      <c r="H100" s="8"/>
      <c r="I100" s="8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x14ac:dyDescent="0.2">
      <c r="A101" s="2"/>
      <c r="B101" s="8"/>
      <c r="C101" s="8"/>
      <c r="D101" s="2"/>
      <c r="E101" s="8"/>
      <c r="F101" s="8"/>
      <c r="G101" s="8"/>
      <c r="H101" s="8"/>
      <c r="I101" s="8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x14ac:dyDescent="0.2">
      <c r="A102" s="2"/>
      <c r="B102" s="8"/>
      <c r="C102" s="8"/>
      <c r="D102" s="2"/>
      <c r="E102" s="8"/>
      <c r="F102" s="8"/>
      <c r="G102" s="8"/>
      <c r="H102" s="8"/>
      <c r="I102" s="8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x14ac:dyDescent="0.2">
      <c r="A103" s="2"/>
      <c r="B103" s="8"/>
      <c r="C103" s="8"/>
      <c r="D103" s="2"/>
      <c r="E103" s="8"/>
      <c r="F103" s="8"/>
      <c r="G103" s="8"/>
      <c r="H103" s="8"/>
      <c r="I103" s="8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x14ac:dyDescent="0.2">
      <c r="A104" s="2"/>
      <c r="B104" s="8"/>
      <c r="C104" s="8"/>
      <c r="D104" s="2"/>
      <c r="E104" s="8"/>
      <c r="F104" s="8"/>
      <c r="G104" s="8"/>
      <c r="H104" s="8"/>
      <c r="I104" s="8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x14ac:dyDescent="0.2">
      <c r="A105" s="2"/>
      <c r="B105" s="8"/>
      <c r="C105" s="8"/>
      <c r="D105" s="2"/>
      <c r="E105" s="8"/>
      <c r="F105" s="8"/>
      <c r="G105" s="8"/>
      <c r="H105" s="8"/>
      <c r="I105" s="8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x14ac:dyDescent="0.2">
      <c r="A106" s="2"/>
      <c r="B106" s="8"/>
      <c r="C106" s="8"/>
      <c r="D106" s="2"/>
      <c r="E106" s="8"/>
      <c r="F106" s="8"/>
      <c r="G106" s="8"/>
      <c r="H106" s="8"/>
      <c r="I106" s="8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x14ac:dyDescent="0.2">
      <c r="A107" s="2"/>
      <c r="B107" s="8"/>
      <c r="C107" s="8"/>
      <c r="D107" s="2"/>
      <c r="E107" s="8"/>
      <c r="F107" s="8"/>
      <c r="G107" s="8"/>
      <c r="H107" s="8"/>
      <c r="I107" s="8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x14ac:dyDescent="0.2">
      <c r="A108" s="2"/>
      <c r="B108" s="8"/>
      <c r="C108" s="8"/>
      <c r="D108" s="2"/>
      <c r="E108" s="8"/>
      <c r="F108" s="8"/>
      <c r="G108" s="8"/>
      <c r="H108" s="8"/>
      <c r="I108" s="8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x14ac:dyDescent="0.2">
      <c r="A109" s="2"/>
      <c r="B109" s="8"/>
      <c r="C109" s="8"/>
      <c r="D109" s="2"/>
      <c r="E109" s="8"/>
      <c r="F109" s="8"/>
      <c r="G109" s="8"/>
      <c r="H109" s="8"/>
      <c r="I109" s="8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x14ac:dyDescent="0.2">
      <c r="A110" s="2"/>
      <c r="B110" s="8"/>
      <c r="C110" s="8"/>
      <c r="D110" s="2"/>
      <c r="E110" s="8"/>
      <c r="F110" s="8"/>
      <c r="G110" s="8"/>
      <c r="H110" s="8"/>
      <c r="I110" s="8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x14ac:dyDescent="0.2">
      <c r="A111" s="2"/>
      <c r="B111" s="8"/>
      <c r="C111" s="8"/>
      <c r="D111" s="2"/>
      <c r="E111" s="8"/>
      <c r="F111" s="8"/>
      <c r="G111" s="8"/>
      <c r="H111" s="8"/>
      <c r="I111" s="8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x14ac:dyDescent="0.2">
      <c r="A112" s="2"/>
      <c r="B112" s="8"/>
      <c r="C112" s="8"/>
      <c r="D112" s="2"/>
      <c r="E112" s="8"/>
      <c r="F112" s="8"/>
      <c r="G112" s="8"/>
      <c r="H112" s="8"/>
      <c r="I112" s="8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x14ac:dyDescent="0.2">
      <c r="A113" s="2"/>
      <c r="B113" s="8"/>
      <c r="C113" s="8"/>
      <c r="D113" s="2"/>
      <c r="E113" s="8"/>
      <c r="F113" s="8"/>
      <c r="G113" s="8"/>
      <c r="H113" s="8"/>
      <c r="I113" s="8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x14ac:dyDescent="0.2">
      <c r="A114" s="2"/>
      <c r="B114" s="8"/>
      <c r="C114" s="8"/>
      <c r="D114" s="2"/>
      <c r="E114" s="8"/>
      <c r="F114" s="8"/>
      <c r="G114" s="8"/>
      <c r="H114" s="8"/>
      <c r="I114" s="8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x14ac:dyDescent="0.2">
      <c r="A115" s="2"/>
      <c r="B115" s="8"/>
      <c r="C115" s="8"/>
      <c r="D115" s="2"/>
      <c r="E115" s="8"/>
      <c r="F115" s="8"/>
      <c r="G115" s="8"/>
      <c r="H115" s="8"/>
      <c r="I115" s="8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x14ac:dyDescent="0.2">
      <c r="A116" s="2"/>
      <c r="B116" s="8"/>
      <c r="C116" s="8"/>
      <c r="D116" s="2"/>
      <c r="E116" s="8"/>
      <c r="F116" s="8"/>
      <c r="G116" s="8"/>
      <c r="H116" s="8"/>
      <c r="I116" s="8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x14ac:dyDescent="0.2">
      <c r="A117" s="2"/>
      <c r="B117" s="8"/>
      <c r="C117" s="8"/>
      <c r="D117" s="2"/>
      <c r="E117" s="8"/>
      <c r="F117" s="8"/>
      <c r="G117" s="8"/>
      <c r="H117" s="8"/>
      <c r="I117" s="8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x14ac:dyDescent="0.2">
      <c r="A118" s="2"/>
      <c r="B118" s="8"/>
      <c r="C118" s="8"/>
      <c r="D118" s="2"/>
      <c r="E118" s="8"/>
      <c r="F118" s="8"/>
      <c r="G118" s="8"/>
      <c r="H118" s="8"/>
      <c r="I118" s="8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x14ac:dyDescent="0.2">
      <c r="A119" s="2"/>
      <c r="B119" s="8"/>
      <c r="C119" s="8"/>
      <c r="D119" s="2"/>
      <c r="E119" s="8"/>
      <c r="F119" s="8"/>
      <c r="G119" s="8"/>
      <c r="H119" s="8"/>
      <c r="I119" s="8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x14ac:dyDescent="0.2">
      <c r="A120" s="2"/>
      <c r="B120" s="8"/>
      <c r="C120" s="8"/>
      <c r="D120" s="2"/>
      <c r="E120" s="8"/>
      <c r="F120" s="8"/>
      <c r="G120" s="8"/>
      <c r="H120" s="8"/>
      <c r="I120" s="8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x14ac:dyDescent="0.2">
      <c r="A121" s="2"/>
      <c r="B121" s="8"/>
      <c r="C121" s="8"/>
      <c r="D121" s="2"/>
      <c r="E121" s="8"/>
      <c r="F121" s="8"/>
      <c r="G121" s="8"/>
      <c r="H121" s="8"/>
      <c r="I121" s="8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x14ac:dyDescent="0.2">
      <c r="A122" s="2"/>
      <c r="B122" s="8"/>
      <c r="C122" s="8"/>
      <c r="D122" s="2"/>
      <c r="E122" s="8"/>
      <c r="F122" s="8"/>
      <c r="G122" s="8"/>
      <c r="H122" s="8"/>
      <c r="I122" s="8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x14ac:dyDescent="0.2">
      <c r="A123" s="2"/>
      <c r="B123" s="8"/>
      <c r="C123" s="8"/>
      <c r="D123" s="2"/>
      <c r="E123" s="8"/>
      <c r="F123" s="8"/>
      <c r="G123" s="8"/>
      <c r="H123" s="8"/>
      <c r="I123" s="8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x14ac:dyDescent="0.2">
      <c r="A124" s="2"/>
      <c r="B124" s="8"/>
      <c r="C124" s="8"/>
      <c r="D124" s="2"/>
      <c r="E124" s="8"/>
      <c r="F124" s="8"/>
      <c r="G124" s="8"/>
      <c r="H124" s="8"/>
      <c r="I124" s="8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x14ac:dyDescent="0.2">
      <c r="A125" s="2"/>
      <c r="B125" s="8"/>
      <c r="C125" s="8"/>
      <c r="D125" s="2"/>
      <c r="E125" s="8"/>
      <c r="F125" s="8"/>
      <c r="G125" s="8"/>
      <c r="H125" s="8"/>
      <c r="I125" s="8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x14ac:dyDescent="0.2">
      <c r="A126" s="2"/>
      <c r="B126" s="8"/>
      <c r="C126" s="8"/>
      <c r="D126" s="2"/>
      <c r="E126" s="8"/>
      <c r="F126" s="8"/>
      <c r="G126" s="8"/>
      <c r="H126" s="8"/>
      <c r="I126" s="8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x14ac:dyDescent="0.2">
      <c r="A127" s="2"/>
      <c r="B127" s="8"/>
      <c r="C127" s="8"/>
      <c r="D127" s="2"/>
      <c r="E127" s="8"/>
      <c r="F127" s="8"/>
      <c r="G127" s="8"/>
      <c r="H127" s="8"/>
      <c r="I127" s="8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x14ac:dyDescent="0.2">
      <c r="A128" s="2"/>
      <c r="B128" s="8"/>
      <c r="C128" s="8"/>
      <c r="D128" s="2"/>
      <c r="E128" s="8"/>
      <c r="F128" s="8"/>
      <c r="G128" s="8"/>
      <c r="H128" s="8"/>
      <c r="I128" s="8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x14ac:dyDescent="0.2">
      <c r="A129" s="2"/>
      <c r="B129" s="8"/>
      <c r="C129" s="8"/>
      <c r="D129" s="2"/>
      <c r="E129" s="8"/>
      <c r="F129" s="8"/>
      <c r="G129" s="8"/>
      <c r="H129" s="8"/>
      <c r="I129" s="8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x14ac:dyDescent="0.2">
      <c r="A130" s="2"/>
      <c r="B130" s="8"/>
      <c r="C130" s="8"/>
      <c r="D130" s="2"/>
      <c r="E130" s="8"/>
      <c r="F130" s="8"/>
      <c r="G130" s="8"/>
      <c r="H130" s="8"/>
      <c r="I130" s="8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x14ac:dyDescent="0.2">
      <c r="A131" s="2"/>
      <c r="B131" s="8"/>
      <c r="C131" s="8"/>
      <c r="D131" s="2"/>
      <c r="E131" s="8"/>
      <c r="F131" s="8"/>
      <c r="G131" s="8"/>
      <c r="H131" s="8"/>
      <c r="I131" s="8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x14ac:dyDescent="0.2">
      <c r="A132" s="2"/>
      <c r="B132" s="8"/>
      <c r="C132" s="8"/>
    </row>
  </sheetData>
  <mergeCells count="37">
    <mergeCell ref="U13:V14"/>
    <mergeCell ref="Q13:R13"/>
    <mergeCell ref="A10:S10"/>
    <mergeCell ref="Y13:Z13"/>
    <mergeCell ref="K12:P12"/>
    <mergeCell ref="K13:L13"/>
    <mergeCell ref="C11:C15"/>
    <mergeCell ref="U1:AC2"/>
    <mergeCell ref="A9:S9"/>
    <mergeCell ref="G11:G15"/>
    <mergeCell ref="A7:M7"/>
    <mergeCell ref="W13:X13"/>
    <mergeCell ref="J11:J15"/>
    <mergeCell ref="A4:AC4"/>
    <mergeCell ref="A5:AC5"/>
    <mergeCell ref="A3:AC3"/>
    <mergeCell ref="A8:F8"/>
    <mergeCell ref="S13:T13"/>
    <mergeCell ref="AC13:AC14"/>
    <mergeCell ref="O13:P14"/>
    <mergeCell ref="H11:H15"/>
    <mergeCell ref="A45:E45"/>
    <mergeCell ref="I11:I15"/>
    <mergeCell ref="A16:AC16"/>
    <mergeCell ref="A34:AC34"/>
    <mergeCell ref="K11:AC11"/>
    <mergeCell ref="A37:AC37"/>
    <mergeCell ref="AA13:AB14"/>
    <mergeCell ref="A18:AC18"/>
    <mergeCell ref="A11:A15"/>
    <mergeCell ref="M13:N13"/>
    <mergeCell ref="W12:AB12"/>
    <mergeCell ref="E11:E15"/>
    <mergeCell ref="D11:D15"/>
    <mergeCell ref="B11:B15"/>
    <mergeCell ref="Q12:V12"/>
    <mergeCell ref="F11:F15"/>
  </mergeCells>
  <phoneticPr fontId="0" type="noConversion"/>
  <pageMargins left="0.23622047244094491" right="0.23622047244094491" top="0.74803149606299213" bottom="0.15748031496062992" header="0.31496062992125984" footer="0.31496062992125984"/>
  <pageSetup paperSize="9" scale="55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Y40"/>
  <sheetViews>
    <sheetView zoomScale="70" zoomScaleNormal="70" zoomScaleSheetLayoutView="70" workbookViewId="0">
      <selection activeCell="A36" sqref="A36:G40"/>
    </sheetView>
  </sheetViews>
  <sheetFormatPr defaultColWidth="9.140625" defaultRowHeight="12.75" x14ac:dyDescent="0.2"/>
  <cols>
    <col min="1" max="1" width="73.5703125" style="229" customWidth="1"/>
    <col min="2" max="2" width="6.7109375" style="230" customWidth="1"/>
    <col min="3" max="3" width="5.85546875" style="230" customWidth="1"/>
    <col min="4" max="4" width="6.140625" style="229" customWidth="1"/>
    <col min="5" max="5" width="6.42578125" style="230" customWidth="1"/>
    <col min="6" max="6" width="5.7109375" style="230" customWidth="1"/>
    <col min="7" max="8" width="6.42578125" style="230" customWidth="1"/>
    <col min="9" max="9" width="5.7109375" style="230" customWidth="1"/>
    <col min="10" max="16" width="5.7109375" style="229" customWidth="1"/>
    <col min="17" max="17" width="9.140625" style="229"/>
    <col min="18" max="18" width="15.7109375" style="229" customWidth="1"/>
    <col min="19" max="19" width="16" style="229" customWidth="1"/>
    <col min="20" max="20" width="9.42578125" style="229" bestFit="1" customWidth="1"/>
    <col min="21" max="22" width="9.140625" style="229"/>
    <col min="23" max="23" width="11.85546875" style="229" customWidth="1"/>
    <col min="24" max="24" width="12.5703125" style="229" customWidth="1"/>
    <col min="25" max="25" width="18.42578125" style="229" customWidth="1"/>
    <col min="26" max="26" width="18.28515625" style="229" customWidth="1"/>
    <col min="27" max="27" width="9.140625" style="229"/>
    <col min="28" max="28" width="15.7109375" style="229" customWidth="1"/>
    <col min="29" max="16384" width="9.140625" style="229"/>
  </cols>
  <sheetData>
    <row r="1" spans="1:24" ht="12.75" customHeight="1" x14ac:dyDescent="0.25">
      <c r="A1" s="238"/>
      <c r="B1" s="378"/>
      <c r="C1" s="378"/>
      <c r="D1" s="238"/>
      <c r="J1" s="382"/>
      <c r="Q1" s="381"/>
      <c r="R1" s="380"/>
      <c r="S1" s="380"/>
      <c r="T1" s="380"/>
      <c r="U1" s="380"/>
      <c r="V1" s="380"/>
      <c r="W1" s="380"/>
      <c r="X1" s="380"/>
    </row>
    <row r="2" spans="1:24" ht="15.75" customHeight="1" x14ac:dyDescent="0.2">
      <c r="A2" s="1569" t="s">
        <v>81</v>
      </c>
      <c r="B2" s="1569"/>
      <c r="C2" s="1569"/>
      <c r="D2" s="1569"/>
      <c r="E2" s="1569"/>
      <c r="F2" s="1569"/>
      <c r="G2" s="1569"/>
      <c r="H2" s="1569"/>
      <c r="I2" s="1569"/>
      <c r="J2" s="1569"/>
      <c r="K2" s="1569"/>
      <c r="L2" s="1569"/>
      <c r="M2" s="1569"/>
      <c r="N2" s="1569"/>
      <c r="O2" s="1569"/>
      <c r="P2" s="1569"/>
      <c r="Q2" s="1569"/>
    </row>
    <row r="3" spans="1:24" ht="15.75" customHeight="1" x14ac:dyDescent="0.2">
      <c r="A3" s="1569" t="s">
        <v>4</v>
      </c>
      <c r="B3" s="1569"/>
      <c r="C3" s="1569"/>
      <c r="D3" s="1569"/>
      <c r="E3" s="1569"/>
      <c r="F3" s="1569"/>
      <c r="G3" s="1569"/>
      <c r="H3" s="1569"/>
      <c r="I3" s="1569"/>
      <c r="J3" s="1569"/>
      <c r="K3" s="1569"/>
      <c r="L3" s="1569"/>
      <c r="M3" s="1569"/>
      <c r="N3" s="1569"/>
      <c r="O3" s="1569"/>
      <c r="P3" s="1569"/>
      <c r="Q3" s="1569"/>
    </row>
    <row r="4" spans="1:24" ht="12.75" customHeight="1" x14ac:dyDescent="0.2">
      <c r="A4" s="1569" t="s">
        <v>80</v>
      </c>
      <c r="B4" s="1569"/>
      <c r="C4" s="1569"/>
      <c r="D4" s="1569"/>
      <c r="E4" s="1569"/>
      <c r="F4" s="1569"/>
      <c r="G4" s="1569"/>
      <c r="H4" s="1569"/>
      <c r="I4" s="1569"/>
      <c r="J4" s="1569"/>
      <c r="K4" s="1569"/>
      <c r="L4" s="1569"/>
      <c r="M4" s="1569"/>
      <c r="N4" s="1569"/>
      <c r="O4" s="1569"/>
      <c r="P4" s="1569"/>
      <c r="Q4" s="1569"/>
    </row>
    <row r="5" spans="1:24" ht="12.75" customHeight="1" x14ac:dyDescent="0.25">
      <c r="A5" s="218"/>
      <c r="B5" s="218"/>
      <c r="C5" s="218"/>
      <c r="D5" s="218"/>
      <c r="E5" s="218"/>
      <c r="F5" s="218"/>
      <c r="G5" s="218"/>
      <c r="H5" s="218"/>
      <c r="I5" s="218"/>
      <c r="J5" s="218"/>
      <c r="K5" s="218"/>
      <c r="L5" s="218"/>
      <c r="M5" s="218"/>
      <c r="N5" s="218"/>
      <c r="O5" s="218"/>
      <c r="P5" s="218"/>
    </row>
    <row r="6" spans="1:24" ht="17.25" customHeight="1" x14ac:dyDescent="0.25">
      <c r="A6" s="1582" t="s">
        <v>79</v>
      </c>
      <c r="B6" s="1582"/>
      <c r="C6" s="1582"/>
      <c r="D6" s="1582"/>
      <c r="E6" s="1582"/>
      <c r="F6" s="1582"/>
      <c r="G6" s="1582"/>
      <c r="H6" s="1582"/>
      <c r="I6" s="1582"/>
      <c r="J6" s="1582"/>
      <c r="K6" s="1582"/>
      <c r="L6" s="1582"/>
      <c r="M6" s="1582"/>
      <c r="N6" s="379"/>
      <c r="O6" s="379"/>
      <c r="P6" s="379"/>
    </row>
    <row r="7" spans="1:24" ht="15.75" customHeight="1" x14ac:dyDescent="0.25">
      <c r="A7" s="1574" t="s">
        <v>18</v>
      </c>
      <c r="B7" s="1574"/>
      <c r="C7" s="1574"/>
      <c r="D7" s="1574"/>
      <c r="E7" s="1574"/>
      <c r="F7" s="1574"/>
      <c r="G7" s="378"/>
      <c r="H7" s="378"/>
      <c r="I7" s="378"/>
      <c r="J7" s="238"/>
      <c r="K7" s="238"/>
      <c r="L7" s="238"/>
      <c r="M7" s="238"/>
      <c r="N7" s="238"/>
      <c r="O7" s="238"/>
      <c r="P7" s="238"/>
    </row>
    <row r="8" spans="1:24" ht="14.25" customHeight="1" x14ac:dyDescent="0.25">
      <c r="A8" s="1586" t="s">
        <v>78</v>
      </c>
      <c r="B8" s="1586"/>
      <c r="C8" s="1586"/>
      <c r="D8" s="1586"/>
      <c r="E8" s="1586"/>
      <c r="F8" s="1586"/>
      <c r="G8" s="1586"/>
      <c r="H8" s="1586"/>
      <c r="I8" s="1586"/>
      <c r="J8" s="1586"/>
      <c r="K8" s="1586"/>
      <c r="L8" s="1586"/>
      <c r="M8" s="1586"/>
      <c r="N8" s="1586"/>
      <c r="O8" s="1586"/>
      <c r="P8" s="1586"/>
    </row>
    <row r="9" spans="1:24" ht="16.5" customHeight="1" thickBot="1" x14ac:dyDescent="0.3">
      <c r="A9" s="1583" t="s">
        <v>77</v>
      </c>
      <c r="B9" s="1583"/>
      <c r="C9" s="1583"/>
      <c r="D9" s="1583"/>
      <c r="E9" s="1583"/>
      <c r="F9" s="1583"/>
      <c r="G9" s="1583"/>
      <c r="H9" s="1583"/>
      <c r="I9" s="1583"/>
      <c r="J9" s="1583"/>
      <c r="K9" s="1583"/>
      <c r="L9" s="1583"/>
      <c r="M9" s="1583"/>
      <c r="N9" s="1583"/>
      <c r="O9" s="1583"/>
      <c r="P9" s="1583"/>
    </row>
    <row r="10" spans="1:24" ht="15" customHeight="1" thickBot="1" x14ac:dyDescent="0.25">
      <c r="A10" s="1580" t="s">
        <v>23</v>
      </c>
      <c r="B10" s="1575" t="s">
        <v>14</v>
      </c>
      <c r="C10" s="1590" t="s">
        <v>26</v>
      </c>
      <c r="D10" s="1577" t="s">
        <v>27</v>
      </c>
      <c r="E10" s="1575" t="s">
        <v>1</v>
      </c>
      <c r="F10" s="1570" t="s">
        <v>28</v>
      </c>
      <c r="G10" s="1575" t="s">
        <v>29</v>
      </c>
      <c r="H10" s="1577" t="s">
        <v>30</v>
      </c>
      <c r="I10" s="1575" t="s">
        <v>16</v>
      </c>
      <c r="J10" s="1590" t="s">
        <v>31</v>
      </c>
      <c r="K10" s="1587" t="s">
        <v>5</v>
      </c>
      <c r="L10" s="1588"/>
      <c r="M10" s="1588"/>
      <c r="N10" s="1588"/>
      <c r="O10" s="1588"/>
      <c r="P10" s="1588"/>
      <c r="Q10" s="1589"/>
    </row>
    <row r="11" spans="1:24" ht="11.25" customHeight="1" thickBot="1" x14ac:dyDescent="0.25">
      <c r="A11" s="1581"/>
      <c r="B11" s="1576"/>
      <c r="C11" s="1591"/>
      <c r="D11" s="1578"/>
      <c r="E11" s="1576"/>
      <c r="F11" s="1571"/>
      <c r="G11" s="1576"/>
      <c r="H11" s="1578"/>
      <c r="I11" s="1576"/>
      <c r="J11" s="1591"/>
      <c r="K11" s="1592" t="s">
        <v>12</v>
      </c>
      <c r="L11" s="1592"/>
      <c r="M11" s="1593"/>
      <c r="N11" s="1594"/>
      <c r="O11" s="1594"/>
      <c r="P11" s="1595"/>
      <c r="Q11" s="377"/>
      <c r="R11" s="331"/>
      <c r="S11" s="331"/>
      <c r="T11" s="331"/>
      <c r="U11" s="331"/>
    </row>
    <row r="12" spans="1:24" ht="12.75" customHeight="1" x14ac:dyDescent="0.2">
      <c r="A12" s="1581"/>
      <c r="B12" s="1576"/>
      <c r="C12" s="1591"/>
      <c r="D12" s="1578"/>
      <c r="E12" s="1576"/>
      <c r="F12" s="1571"/>
      <c r="G12" s="1576"/>
      <c r="H12" s="1578"/>
      <c r="I12" s="1576"/>
      <c r="J12" s="1591"/>
      <c r="K12" s="1573" t="s">
        <v>2</v>
      </c>
      <c r="L12" s="1579"/>
      <c r="M12" s="1572" t="s">
        <v>8</v>
      </c>
      <c r="N12" s="1573"/>
      <c r="O12" s="1596" t="s">
        <v>3</v>
      </c>
      <c r="P12" s="1597"/>
      <c r="Q12" s="1584" t="s">
        <v>3</v>
      </c>
      <c r="R12" s="331"/>
      <c r="S12" s="331"/>
      <c r="T12" s="331"/>
      <c r="U12" s="331"/>
    </row>
    <row r="13" spans="1:24" ht="12.75" customHeight="1" thickBot="1" x14ac:dyDescent="0.25">
      <c r="A13" s="1581"/>
      <c r="B13" s="1576"/>
      <c r="C13" s="1591"/>
      <c r="D13" s="1578"/>
      <c r="E13" s="1576"/>
      <c r="F13" s="1571"/>
      <c r="G13" s="1576"/>
      <c r="H13" s="1578"/>
      <c r="I13" s="1576"/>
      <c r="J13" s="1591"/>
      <c r="K13" s="376">
        <v>20</v>
      </c>
      <c r="L13" s="375" t="s">
        <v>24</v>
      </c>
      <c r="M13" s="374">
        <v>18</v>
      </c>
      <c r="N13" s="373" t="s">
        <v>24</v>
      </c>
      <c r="O13" s="1598"/>
      <c r="P13" s="1599"/>
      <c r="Q13" s="1585"/>
      <c r="R13" s="331"/>
      <c r="S13" s="331"/>
      <c r="T13" s="331"/>
      <c r="U13" s="331"/>
    </row>
    <row r="14" spans="1:24" ht="19.5" customHeight="1" thickBot="1" x14ac:dyDescent="0.25">
      <c r="A14" s="1581"/>
      <c r="B14" s="1576"/>
      <c r="C14" s="1591"/>
      <c r="D14" s="1578"/>
      <c r="E14" s="1576"/>
      <c r="F14" s="1571"/>
      <c r="G14" s="1576"/>
      <c r="H14" s="1578"/>
      <c r="I14" s="1576"/>
      <c r="J14" s="1591"/>
      <c r="K14" s="372" t="s">
        <v>9</v>
      </c>
      <c r="L14" s="371" t="s">
        <v>10</v>
      </c>
      <c r="M14" s="370" t="s">
        <v>9</v>
      </c>
      <c r="N14" s="369" t="s">
        <v>10</v>
      </c>
      <c r="O14" s="368" t="s">
        <v>9</v>
      </c>
      <c r="P14" s="367" t="s">
        <v>10</v>
      </c>
      <c r="Q14" s="366" t="s">
        <v>6</v>
      </c>
      <c r="R14" s="331"/>
      <c r="S14" s="331"/>
      <c r="T14" s="331"/>
      <c r="U14" s="331"/>
    </row>
    <row r="15" spans="1:24" ht="19.5" customHeight="1" thickBot="1" x14ac:dyDescent="0.25">
      <c r="A15" s="365" t="s">
        <v>39</v>
      </c>
      <c r="B15" s="364"/>
      <c r="C15" s="363"/>
      <c r="D15" s="364"/>
      <c r="E15" s="364"/>
      <c r="F15" s="363"/>
      <c r="G15" s="364"/>
      <c r="H15" s="364"/>
      <c r="I15" s="364"/>
      <c r="J15" s="363"/>
      <c r="K15" s="363"/>
      <c r="L15" s="363"/>
      <c r="M15" s="363"/>
      <c r="N15" s="363"/>
      <c r="O15" s="362"/>
      <c r="P15" s="362"/>
      <c r="Q15" s="361"/>
      <c r="R15" s="331"/>
      <c r="S15" s="331"/>
      <c r="T15" s="331"/>
      <c r="U15" s="331"/>
    </row>
    <row r="16" spans="1:24" ht="19.5" customHeight="1" thickBot="1" x14ac:dyDescent="0.25">
      <c r="A16" s="360" t="s">
        <v>36</v>
      </c>
      <c r="B16" s="359">
        <v>1</v>
      </c>
      <c r="C16" s="358">
        <f>B16*27</f>
        <v>27</v>
      </c>
      <c r="D16" s="308">
        <f>B16*22</f>
        <v>22</v>
      </c>
      <c r="E16" s="307">
        <v>22</v>
      </c>
      <c r="F16" s="286"/>
      <c r="G16" s="287"/>
      <c r="H16" s="306">
        <f>B16*2</f>
        <v>2</v>
      </c>
      <c r="I16" s="306">
        <f>C16-D16</f>
        <v>5</v>
      </c>
      <c r="J16" s="305"/>
      <c r="K16" s="304">
        <v>22</v>
      </c>
      <c r="L16" s="303"/>
      <c r="M16" s="284"/>
      <c r="N16" s="283"/>
      <c r="O16" s="282">
        <f>SUM(K16,M16)</f>
        <v>22</v>
      </c>
      <c r="P16" s="282">
        <f>SUM(L16,N16)</f>
        <v>0</v>
      </c>
      <c r="Q16" s="281">
        <f>SUM(O16,P16)</f>
        <v>22</v>
      </c>
      <c r="R16" s="331"/>
      <c r="S16" s="331"/>
      <c r="T16" s="331"/>
      <c r="U16" s="331"/>
    </row>
    <row r="17" spans="1:25" s="97" customFormat="1" ht="17.45" customHeight="1" thickBot="1" x14ac:dyDescent="0.3">
      <c r="A17" s="357" t="s">
        <v>76</v>
      </c>
      <c r="B17" s="356"/>
      <c r="C17" s="356"/>
      <c r="D17" s="355"/>
      <c r="E17" s="355"/>
      <c r="F17" s="355"/>
      <c r="G17" s="355"/>
      <c r="H17" s="355"/>
      <c r="I17" s="355"/>
      <c r="J17" s="272"/>
      <c r="K17" s="354"/>
      <c r="L17" s="353"/>
      <c r="M17" s="353"/>
      <c r="N17" s="352"/>
      <c r="O17" s="266"/>
      <c r="P17" s="266"/>
      <c r="Q17" s="266"/>
      <c r="R17" s="98"/>
    </row>
    <row r="18" spans="1:25" s="97" customFormat="1" ht="17.45" customHeight="1" x14ac:dyDescent="0.25">
      <c r="A18" s="301" t="s">
        <v>75</v>
      </c>
      <c r="B18" s="300">
        <v>1</v>
      </c>
      <c r="C18" s="300">
        <f>B18*27</f>
        <v>27</v>
      </c>
      <c r="D18" s="299">
        <f>B18*22</f>
        <v>22</v>
      </c>
      <c r="E18" s="298">
        <v>22</v>
      </c>
      <c r="F18" s="297"/>
      <c r="G18" s="297"/>
      <c r="H18" s="297">
        <f>B18*2</f>
        <v>2</v>
      </c>
      <c r="I18" s="297">
        <f>C18-D18</f>
        <v>5</v>
      </c>
      <c r="J18" s="296">
        <f>B18*1.5</f>
        <v>1.5</v>
      </c>
      <c r="K18" s="294">
        <v>22</v>
      </c>
      <c r="L18" s="293"/>
      <c r="N18" s="292"/>
      <c r="O18" s="291">
        <f>SUM(M18,K18)</f>
        <v>22</v>
      </c>
      <c r="P18" s="291">
        <f>SUM(L18,N18)</f>
        <v>0</v>
      </c>
      <c r="Q18" s="290">
        <f>SUM(O18,P18)</f>
        <v>22</v>
      </c>
      <c r="R18" s="98"/>
    </row>
    <row r="19" spans="1:25" s="97" customFormat="1" ht="17.45" customHeight="1" x14ac:dyDescent="0.25">
      <c r="A19" s="351" t="s">
        <v>74</v>
      </c>
      <c r="B19" s="350">
        <v>1</v>
      </c>
      <c r="C19" s="350">
        <f>B19*27</f>
        <v>27</v>
      </c>
      <c r="D19" s="321">
        <f>B19*22</f>
        <v>22</v>
      </c>
      <c r="E19" s="318"/>
      <c r="F19" s="349">
        <v>22</v>
      </c>
      <c r="G19" s="318"/>
      <c r="H19" s="318">
        <f>B19*2</f>
        <v>2</v>
      </c>
      <c r="I19" s="318">
        <f>C19-D19</f>
        <v>5</v>
      </c>
      <c r="J19" s="348">
        <f>B19*1.5</f>
        <v>1.5</v>
      </c>
      <c r="K19" s="315"/>
      <c r="L19" s="347"/>
      <c r="M19" s="347"/>
      <c r="N19" s="312">
        <v>22</v>
      </c>
      <c r="O19" s="311">
        <f>SUM(K19,M19)</f>
        <v>0</v>
      </c>
      <c r="P19" s="311">
        <f>SUM(L19,N19)</f>
        <v>22</v>
      </c>
      <c r="Q19" s="290">
        <f>SUM(O19,P19)</f>
        <v>22</v>
      </c>
      <c r="R19" s="98"/>
    </row>
    <row r="20" spans="1:25" s="97" customFormat="1" ht="17.45" customHeight="1" thickBot="1" x14ac:dyDescent="0.3">
      <c r="A20" s="346" t="s">
        <v>73</v>
      </c>
      <c r="B20" s="345">
        <v>2</v>
      </c>
      <c r="C20" s="345">
        <f>B20*27</f>
        <v>54</v>
      </c>
      <c r="D20" s="344">
        <f>B20*22</f>
        <v>44</v>
      </c>
      <c r="E20" s="343">
        <v>44</v>
      </c>
      <c r="F20" s="342"/>
      <c r="G20" s="342"/>
      <c r="H20" s="342">
        <f>B20*2</f>
        <v>4</v>
      </c>
      <c r="I20" s="342">
        <f>C20-D20</f>
        <v>10</v>
      </c>
      <c r="J20" s="342">
        <f>B20*1.5</f>
        <v>3</v>
      </c>
      <c r="K20" s="341">
        <v>11</v>
      </c>
      <c r="L20" s="340"/>
      <c r="M20" s="339">
        <v>33</v>
      </c>
      <c r="N20" s="338"/>
      <c r="O20" s="337">
        <f>SUM(K20,M20)</f>
        <v>44</v>
      </c>
      <c r="P20" s="337">
        <f>SUM(L20,N20)</f>
        <v>0</v>
      </c>
      <c r="Q20" s="290">
        <f>SUM(O20,P20)</f>
        <v>44</v>
      </c>
      <c r="R20" s="98"/>
    </row>
    <row r="21" spans="1:25" ht="15.75" customHeight="1" thickBot="1" x14ac:dyDescent="0.35">
      <c r="A21" s="336" t="s">
        <v>72</v>
      </c>
      <c r="B21" s="335"/>
      <c r="C21" s="335"/>
      <c r="D21" s="334"/>
      <c r="E21" s="334"/>
      <c r="F21" s="334"/>
      <c r="G21" s="334"/>
      <c r="H21" s="334"/>
      <c r="I21" s="334"/>
      <c r="J21" s="334"/>
      <c r="K21" s="333"/>
      <c r="L21" s="333"/>
      <c r="M21" s="333"/>
      <c r="N21" s="333"/>
      <c r="O21" s="333"/>
      <c r="P21" s="333"/>
      <c r="Q21" s="332"/>
      <c r="R21" s="331"/>
      <c r="S21" s="331"/>
      <c r="T21" s="331"/>
      <c r="U21" s="331"/>
    </row>
    <row r="22" spans="1:25" s="97" customFormat="1" ht="16.899999999999999" customHeight="1" x14ac:dyDescent="0.25">
      <c r="A22" s="330" t="s">
        <v>71</v>
      </c>
      <c r="B22" s="329">
        <v>20</v>
      </c>
      <c r="C22" s="321">
        <f>B22*27</f>
        <v>540</v>
      </c>
      <c r="D22" s="320">
        <f>B22*22</f>
        <v>440</v>
      </c>
      <c r="E22" s="319">
        <f>D22*0.3</f>
        <v>132</v>
      </c>
      <c r="F22" s="319">
        <f>D22-E22</f>
        <v>308</v>
      </c>
      <c r="G22" s="318"/>
      <c r="H22" s="317">
        <f>B22*2</f>
        <v>40</v>
      </c>
      <c r="I22" s="317">
        <f>C22-D22</f>
        <v>100</v>
      </c>
      <c r="J22" s="316">
        <f>B22-1.5</f>
        <v>18.5</v>
      </c>
      <c r="K22" s="328">
        <v>109</v>
      </c>
      <c r="L22" s="327">
        <v>256</v>
      </c>
      <c r="M22" s="324">
        <f>E22-K22</f>
        <v>23</v>
      </c>
      <c r="N22" s="324">
        <f>F22-L22</f>
        <v>52</v>
      </c>
      <c r="O22" s="311">
        <f t="shared" ref="O22:P25" si="0">SUM(K22,M22)</f>
        <v>132</v>
      </c>
      <c r="P22" s="311">
        <f t="shared" si="0"/>
        <v>308</v>
      </c>
      <c r="Q22" s="290">
        <f>SUM(O22,P22)</f>
        <v>440</v>
      </c>
      <c r="R22" s="98"/>
    </row>
    <row r="23" spans="1:25" s="97" customFormat="1" ht="36.6" customHeight="1" x14ac:dyDescent="0.25">
      <c r="A23" s="323" t="s">
        <v>70</v>
      </c>
      <c r="B23" s="322">
        <v>15</v>
      </c>
      <c r="C23" s="321">
        <f>B23*27</f>
        <v>405</v>
      </c>
      <c r="D23" s="320">
        <f>B23*22</f>
        <v>330</v>
      </c>
      <c r="E23" s="319">
        <f>D23*0.3</f>
        <v>99</v>
      </c>
      <c r="F23" s="319">
        <f>D23-E23</f>
        <v>231</v>
      </c>
      <c r="G23" s="318"/>
      <c r="H23" s="317">
        <f>B23*2</f>
        <v>30</v>
      </c>
      <c r="I23" s="317">
        <f>C23-D23</f>
        <v>75</v>
      </c>
      <c r="J23" s="316">
        <f>B23-1.5</f>
        <v>13.5</v>
      </c>
      <c r="K23" s="326">
        <v>45</v>
      </c>
      <c r="L23" s="325">
        <v>105</v>
      </c>
      <c r="M23" s="324">
        <f>E23-K23</f>
        <v>54</v>
      </c>
      <c r="N23" s="324">
        <f>F23-L23</f>
        <v>126</v>
      </c>
      <c r="O23" s="311">
        <f t="shared" si="0"/>
        <v>99</v>
      </c>
      <c r="P23" s="311">
        <f t="shared" si="0"/>
        <v>231</v>
      </c>
      <c r="Q23" s="290">
        <f>SUM(O23,P23)</f>
        <v>330</v>
      </c>
      <c r="R23" s="98"/>
    </row>
    <row r="24" spans="1:25" s="97" customFormat="1" ht="16.899999999999999" customHeight="1" x14ac:dyDescent="0.25">
      <c r="A24" s="323" t="s">
        <v>69</v>
      </c>
      <c r="B24" s="322">
        <v>10</v>
      </c>
      <c r="C24" s="321">
        <f>B24*27</f>
        <v>270</v>
      </c>
      <c r="D24" s="320">
        <v>200</v>
      </c>
      <c r="E24" s="319">
        <f>D24*0.3</f>
        <v>60</v>
      </c>
      <c r="F24" s="319">
        <f>D24-E24</f>
        <v>140</v>
      </c>
      <c r="G24" s="318"/>
      <c r="H24" s="317">
        <v>18</v>
      </c>
      <c r="I24" s="317">
        <v>45</v>
      </c>
      <c r="J24" s="316">
        <v>8</v>
      </c>
      <c r="K24" s="315"/>
      <c r="L24" s="314"/>
      <c r="M24" s="313">
        <v>60</v>
      </c>
      <c r="N24" s="312">
        <v>140</v>
      </c>
      <c r="O24" s="311">
        <f t="shared" si="0"/>
        <v>60</v>
      </c>
      <c r="P24" s="311">
        <f t="shared" si="0"/>
        <v>140</v>
      </c>
      <c r="Q24" s="290">
        <f>SUM(O24,P24)</f>
        <v>200</v>
      </c>
      <c r="R24" s="98"/>
    </row>
    <row r="25" spans="1:25" s="97" customFormat="1" ht="16.899999999999999" customHeight="1" thickBot="1" x14ac:dyDescent="0.3">
      <c r="A25" s="310" t="s">
        <v>68</v>
      </c>
      <c r="B25" s="309"/>
      <c r="C25" s="287"/>
      <c r="D25" s="308">
        <v>20</v>
      </c>
      <c r="E25" s="307">
        <v>20</v>
      </c>
      <c r="F25" s="307">
        <v>0</v>
      </c>
      <c r="G25" s="287"/>
      <c r="H25" s="306">
        <v>2</v>
      </c>
      <c r="I25" s="306">
        <v>5</v>
      </c>
      <c r="J25" s="305">
        <v>1</v>
      </c>
      <c r="K25" s="304">
        <v>20</v>
      </c>
      <c r="L25" s="303"/>
      <c r="M25" s="284"/>
      <c r="N25" s="283"/>
      <c r="O25" s="282">
        <f t="shared" si="0"/>
        <v>20</v>
      </c>
      <c r="P25" s="282">
        <f t="shared" si="0"/>
        <v>0</v>
      </c>
      <c r="Q25" s="281">
        <f>SUM(O25,P25)</f>
        <v>20</v>
      </c>
      <c r="R25" s="98"/>
    </row>
    <row r="26" spans="1:25" s="97" customFormat="1" ht="17.45" customHeight="1" thickBot="1" x14ac:dyDescent="0.3">
      <c r="A26" s="302" t="s">
        <v>20</v>
      </c>
      <c r="B26" s="259">
        <f t="shared" ref="B26:Q26" si="1">SUM(B16:B25)</f>
        <v>50</v>
      </c>
      <c r="C26" s="259">
        <f t="shared" si="1"/>
        <v>1350</v>
      </c>
      <c r="D26" s="259">
        <f t="shared" si="1"/>
        <v>1100</v>
      </c>
      <c r="E26" s="259">
        <f t="shared" si="1"/>
        <v>399</v>
      </c>
      <c r="F26" s="259">
        <f t="shared" si="1"/>
        <v>701</v>
      </c>
      <c r="G26" s="259">
        <f t="shared" si="1"/>
        <v>0</v>
      </c>
      <c r="H26" s="259">
        <f t="shared" si="1"/>
        <v>100</v>
      </c>
      <c r="I26" s="259">
        <f t="shared" si="1"/>
        <v>250</v>
      </c>
      <c r="J26" s="259">
        <f t="shared" si="1"/>
        <v>47</v>
      </c>
      <c r="K26" s="259">
        <f t="shared" si="1"/>
        <v>229</v>
      </c>
      <c r="L26" s="259">
        <f t="shared" si="1"/>
        <v>361</v>
      </c>
      <c r="M26" s="259">
        <f t="shared" si="1"/>
        <v>170</v>
      </c>
      <c r="N26" s="259">
        <f t="shared" si="1"/>
        <v>340</v>
      </c>
      <c r="O26" s="259">
        <f t="shared" si="1"/>
        <v>399</v>
      </c>
      <c r="P26" s="259">
        <f t="shared" si="1"/>
        <v>701</v>
      </c>
      <c r="Q26" s="259">
        <f t="shared" si="1"/>
        <v>1100</v>
      </c>
      <c r="R26" s="98"/>
      <c r="T26" s="242"/>
      <c r="U26" s="242"/>
      <c r="X26" s="242"/>
      <c r="Y26" s="241"/>
    </row>
    <row r="27" spans="1:25" s="97" customFormat="1" ht="17.45" customHeight="1" thickBot="1" x14ac:dyDescent="0.3">
      <c r="A27" s="280" t="s">
        <v>67</v>
      </c>
      <c r="B27" s="279"/>
      <c r="C27" s="279"/>
      <c r="D27" s="279"/>
      <c r="E27" s="279"/>
      <c r="F27" s="279"/>
      <c r="G27" s="279"/>
      <c r="H27" s="279"/>
      <c r="I27" s="279"/>
      <c r="J27" s="279"/>
      <c r="K27" s="279"/>
      <c r="L27" s="279"/>
      <c r="M27" s="279"/>
      <c r="N27" s="279"/>
      <c r="O27" s="279"/>
      <c r="P27" s="279"/>
      <c r="Q27" s="278"/>
      <c r="R27" s="98"/>
      <c r="T27" s="242"/>
      <c r="U27" s="242"/>
      <c r="Y27" s="241"/>
    </row>
    <row r="28" spans="1:25" s="97" customFormat="1" ht="17.45" customHeight="1" x14ac:dyDescent="0.25">
      <c r="A28" s="301" t="s">
        <v>66</v>
      </c>
      <c r="B28" s="300">
        <v>5</v>
      </c>
      <c r="C28" s="300">
        <f>B28*27</f>
        <v>135</v>
      </c>
      <c r="D28" s="299">
        <f>B28*22</f>
        <v>110</v>
      </c>
      <c r="E28" s="298">
        <f>D28*0.3</f>
        <v>33</v>
      </c>
      <c r="F28" s="298">
        <f>D28-E28</f>
        <v>77</v>
      </c>
      <c r="G28" s="297"/>
      <c r="H28" s="297">
        <f>B28*2</f>
        <v>10</v>
      </c>
      <c r="I28" s="297">
        <f>C28-D28</f>
        <v>25</v>
      </c>
      <c r="J28" s="296">
        <f>B28-1.5</f>
        <v>3.5</v>
      </c>
      <c r="K28" s="295">
        <v>33</v>
      </c>
      <c r="L28" s="294">
        <v>77</v>
      </c>
      <c r="M28" s="293"/>
      <c r="N28" s="292"/>
      <c r="O28" s="291">
        <f>SUM(K28,M28)</f>
        <v>33</v>
      </c>
      <c r="P28" s="291">
        <f>SUM(L28,N28)</f>
        <v>77</v>
      </c>
      <c r="Q28" s="290">
        <f>SUM(O28,P28)</f>
        <v>110</v>
      </c>
      <c r="R28" s="98"/>
      <c r="U28" s="242"/>
      <c r="Y28" s="241"/>
    </row>
    <row r="29" spans="1:25" s="97" customFormat="1" ht="17.45" customHeight="1" thickBot="1" x14ac:dyDescent="0.3">
      <c r="A29" s="289" t="s">
        <v>65</v>
      </c>
      <c r="B29" s="288"/>
      <c r="C29" s="288"/>
      <c r="D29" s="287"/>
      <c r="E29" s="287"/>
      <c r="F29" s="287"/>
      <c r="G29" s="287"/>
      <c r="H29" s="287"/>
      <c r="I29" s="287"/>
      <c r="J29" s="286"/>
      <c r="K29" s="285"/>
      <c r="L29" s="284"/>
      <c r="M29" s="284"/>
      <c r="N29" s="283"/>
      <c r="O29" s="282">
        <f>SUM(K29,M29)</f>
        <v>0</v>
      </c>
      <c r="P29" s="282">
        <f>SUM(L29,N29)</f>
        <v>0</v>
      </c>
      <c r="Q29" s="281">
        <f>SUM(O29,P29)</f>
        <v>0</v>
      </c>
      <c r="R29" s="98"/>
      <c r="U29" s="242"/>
      <c r="X29" s="242"/>
      <c r="Y29" s="241"/>
    </row>
    <row r="30" spans="1:25" s="97" customFormat="1" ht="17.45" customHeight="1" thickBot="1" x14ac:dyDescent="0.3">
      <c r="A30" s="280" t="s">
        <v>64</v>
      </c>
      <c r="B30" s="279"/>
      <c r="C30" s="279"/>
      <c r="D30" s="279"/>
      <c r="E30" s="279"/>
      <c r="F30" s="279"/>
      <c r="G30" s="279"/>
      <c r="H30" s="279"/>
      <c r="I30" s="279"/>
      <c r="J30" s="279"/>
      <c r="K30" s="279"/>
      <c r="L30" s="279"/>
      <c r="M30" s="279"/>
      <c r="N30" s="279"/>
      <c r="O30" s="279"/>
      <c r="P30" s="279"/>
      <c r="Q30" s="278"/>
      <c r="R30" s="98"/>
      <c r="U30" s="242"/>
      <c r="X30" s="242"/>
      <c r="Y30" s="241"/>
    </row>
    <row r="31" spans="1:25" s="97" customFormat="1" ht="16.899999999999999" customHeight="1" thickBot="1" x14ac:dyDescent="0.3">
      <c r="A31" s="277" t="s">
        <v>55</v>
      </c>
      <c r="B31" s="276">
        <v>5</v>
      </c>
      <c r="C31" s="275">
        <f>B31*27</f>
        <v>135</v>
      </c>
      <c r="D31" s="274">
        <f>B31*22</f>
        <v>110</v>
      </c>
      <c r="E31" s="273" t="s">
        <v>63</v>
      </c>
      <c r="F31" s="272"/>
      <c r="G31" s="271">
        <v>110</v>
      </c>
      <c r="H31" s="270">
        <f>B31*2</f>
        <v>10</v>
      </c>
      <c r="I31" s="270">
        <f>C31-D31</f>
        <v>25</v>
      </c>
      <c r="J31" s="270"/>
      <c r="K31" s="269"/>
      <c r="L31" s="268"/>
      <c r="M31" s="268"/>
      <c r="N31" s="267">
        <v>110</v>
      </c>
      <c r="O31" s="266">
        <f>SUM(K31,M31)</f>
        <v>0</v>
      </c>
      <c r="P31" s="266">
        <f>SUM(L31,N31)</f>
        <v>110</v>
      </c>
      <c r="Q31" s="265">
        <f>SUM(O31,P31)</f>
        <v>110</v>
      </c>
      <c r="R31" s="98"/>
      <c r="U31" s="242"/>
      <c r="X31" s="242"/>
      <c r="Y31" s="241"/>
    </row>
    <row r="32" spans="1:25" s="97" customFormat="1" ht="17.45" customHeight="1" thickBot="1" x14ac:dyDescent="0.3">
      <c r="A32" s="264" t="s">
        <v>20</v>
      </c>
      <c r="B32" s="262">
        <f>B28+B31</f>
        <v>10</v>
      </c>
      <c r="C32" s="262">
        <f>C28+C31</f>
        <v>270</v>
      </c>
      <c r="D32" s="262">
        <f>D28+D31</f>
        <v>220</v>
      </c>
      <c r="E32" s="263">
        <v>33</v>
      </c>
      <c r="F32" s="262">
        <f t="shared" ref="F32:Q32" si="2">F28+F31</f>
        <v>77</v>
      </c>
      <c r="G32" s="262">
        <f t="shared" si="2"/>
        <v>110</v>
      </c>
      <c r="H32" s="262">
        <f t="shared" si="2"/>
        <v>20</v>
      </c>
      <c r="I32" s="262">
        <f t="shared" si="2"/>
        <v>50</v>
      </c>
      <c r="J32" s="263">
        <f t="shared" si="2"/>
        <v>3.5</v>
      </c>
      <c r="K32" s="262">
        <f t="shared" si="2"/>
        <v>33</v>
      </c>
      <c r="L32" s="262">
        <f t="shared" si="2"/>
        <v>77</v>
      </c>
      <c r="M32" s="262">
        <f t="shared" si="2"/>
        <v>0</v>
      </c>
      <c r="N32" s="262">
        <f t="shared" si="2"/>
        <v>110</v>
      </c>
      <c r="O32" s="262">
        <f t="shared" si="2"/>
        <v>33</v>
      </c>
      <c r="P32" s="262">
        <f t="shared" si="2"/>
        <v>187</v>
      </c>
      <c r="Q32" s="262">
        <f t="shared" si="2"/>
        <v>220</v>
      </c>
      <c r="R32" s="98"/>
      <c r="U32" s="242"/>
      <c r="X32" s="242"/>
      <c r="Y32" s="241"/>
    </row>
    <row r="33" spans="1:25" s="97" customFormat="1" ht="17.45" customHeight="1" thickBot="1" x14ac:dyDescent="0.3">
      <c r="A33" s="261" t="s">
        <v>11</v>
      </c>
      <c r="B33" s="259">
        <f t="shared" ref="B33:Q33" si="3">B26+B32</f>
        <v>60</v>
      </c>
      <c r="C33" s="259">
        <f t="shared" si="3"/>
        <v>1620</v>
      </c>
      <c r="D33" s="259">
        <f t="shared" si="3"/>
        <v>1320</v>
      </c>
      <c r="E33" s="260">
        <f t="shared" si="3"/>
        <v>432</v>
      </c>
      <c r="F33" s="259">
        <f t="shared" si="3"/>
        <v>778</v>
      </c>
      <c r="G33" s="259">
        <f t="shared" si="3"/>
        <v>110</v>
      </c>
      <c r="H33" s="259">
        <f t="shared" si="3"/>
        <v>120</v>
      </c>
      <c r="I33" s="259">
        <f t="shared" si="3"/>
        <v>300</v>
      </c>
      <c r="J33" s="260">
        <f t="shared" si="3"/>
        <v>50.5</v>
      </c>
      <c r="K33" s="259">
        <f t="shared" si="3"/>
        <v>262</v>
      </c>
      <c r="L33" s="259">
        <f t="shared" si="3"/>
        <v>438</v>
      </c>
      <c r="M33" s="259">
        <f t="shared" si="3"/>
        <v>170</v>
      </c>
      <c r="N33" s="259">
        <f t="shared" si="3"/>
        <v>450</v>
      </c>
      <c r="O33" s="259">
        <f t="shared" si="3"/>
        <v>432</v>
      </c>
      <c r="P33" s="259">
        <f t="shared" si="3"/>
        <v>888</v>
      </c>
      <c r="Q33" s="259">
        <f t="shared" si="3"/>
        <v>1320</v>
      </c>
      <c r="R33" s="98"/>
      <c r="S33" s="98"/>
      <c r="T33" s="98"/>
      <c r="U33" s="242"/>
      <c r="X33" s="242"/>
      <c r="Y33" s="241"/>
    </row>
    <row r="34" spans="1:25" s="97" customFormat="1" ht="22.15" customHeight="1" thickBot="1" x14ac:dyDescent="0.3">
      <c r="A34" s="258" t="s">
        <v>57</v>
      </c>
      <c r="B34" s="255"/>
      <c r="C34" s="257"/>
      <c r="D34" s="257"/>
      <c r="E34" s="256"/>
      <c r="F34" s="257"/>
      <c r="G34" s="255"/>
      <c r="H34" s="255"/>
      <c r="I34" s="255"/>
      <c r="J34" s="256"/>
      <c r="K34" s="255"/>
      <c r="L34" s="255"/>
      <c r="M34" s="255"/>
      <c r="N34" s="255"/>
      <c r="O34" s="255"/>
      <c r="P34" s="255"/>
      <c r="Q34" s="254"/>
      <c r="R34" s="98"/>
      <c r="S34" s="98"/>
      <c r="T34" s="98"/>
      <c r="U34" s="242"/>
      <c r="X34" s="242"/>
      <c r="Y34" s="241"/>
    </row>
    <row r="35" spans="1:25" s="240" customFormat="1" ht="17.45" customHeight="1" thickBot="1" x14ac:dyDescent="0.3">
      <c r="A35" s="253" t="s">
        <v>62</v>
      </c>
      <c r="B35" s="252">
        <v>3</v>
      </c>
      <c r="C35" s="252"/>
      <c r="D35" s="247">
        <v>66</v>
      </c>
      <c r="E35" s="246"/>
      <c r="F35" s="246"/>
      <c r="G35" s="251"/>
      <c r="H35" s="246"/>
      <c r="I35" s="251"/>
      <c r="J35" s="246"/>
      <c r="K35" s="250">
        <v>33</v>
      </c>
      <c r="L35" s="249"/>
      <c r="M35" s="249">
        <v>33</v>
      </c>
      <c r="N35" s="248"/>
      <c r="O35" s="247">
        <f>SUM(K35,M35)</f>
        <v>66</v>
      </c>
      <c r="P35" s="246"/>
      <c r="Q35" s="245">
        <f>SUM(O35)</f>
        <v>66</v>
      </c>
      <c r="R35" s="98"/>
      <c r="S35" s="243"/>
      <c r="T35" s="243"/>
      <c r="U35" s="242"/>
      <c r="X35" s="242"/>
      <c r="Y35" s="241"/>
    </row>
    <row r="36" spans="1:25" ht="12.75" customHeight="1" x14ac:dyDescent="0.2">
      <c r="A36" s="1574"/>
      <c r="B36" s="1574"/>
      <c r="C36" s="1574"/>
      <c r="D36" s="1574"/>
      <c r="E36" s="1574"/>
      <c r="F36" s="1574"/>
      <c r="G36" s="1574"/>
      <c r="J36" s="230"/>
      <c r="K36" s="230"/>
      <c r="L36" s="230"/>
      <c r="M36" s="230"/>
      <c r="N36" s="230"/>
      <c r="O36" s="230"/>
      <c r="P36" s="230"/>
    </row>
    <row r="37" spans="1:25" ht="18.600000000000001" customHeight="1" x14ac:dyDescent="0.2">
      <c r="A37" s="1574"/>
      <c r="B37" s="1574"/>
      <c r="C37" s="1574"/>
      <c r="D37" s="1574"/>
      <c r="E37" s="1574"/>
      <c r="F37" s="1574"/>
      <c r="G37" s="1574"/>
    </row>
    <row r="38" spans="1:25" ht="12.75" customHeight="1" x14ac:dyDescent="0.2">
      <c r="A38" s="1574"/>
      <c r="B38" s="1574"/>
      <c r="C38" s="1574"/>
      <c r="D38" s="1574"/>
      <c r="E38" s="1574"/>
      <c r="F38" s="1574"/>
      <c r="G38" s="1574"/>
    </row>
    <row r="39" spans="1:25" ht="12.75" customHeight="1" x14ac:dyDescent="0.2">
      <c r="A39" s="1574"/>
      <c r="B39" s="1574"/>
      <c r="C39" s="1574"/>
      <c r="D39" s="1574"/>
      <c r="E39" s="1574"/>
      <c r="F39" s="1574"/>
      <c r="G39" s="1574"/>
    </row>
    <row r="40" spans="1:25" x14ac:dyDescent="0.2">
      <c r="A40" s="1574"/>
      <c r="B40" s="1574"/>
      <c r="C40" s="1574"/>
      <c r="D40" s="1574"/>
      <c r="E40" s="1574"/>
      <c r="F40" s="1574"/>
      <c r="G40" s="1574"/>
    </row>
  </sheetData>
  <mergeCells count="24">
    <mergeCell ref="A9:P9"/>
    <mergeCell ref="Q12:Q13"/>
    <mergeCell ref="A8:P8"/>
    <mergeCell ref="K10:Q10"/>
    <mergeCell ref="C10:C14"/>
    <mergeCell ref="J10:J14"/>
    <mergeCell ref="K11:P11"/>
    <mergeCell ref="O12:P13"/>
    <mergeCell ref="A2:Q2"/>
    <mergeCell ref="F10:F14"/>
    <mergeCell ref="M12:N12"/>
    <mergeCell ref="A36:G40"/>
    <mergeCell ref="G10:G14"/>
    <mergeCell ref="A7:F7"/>
    <mergeCell ref="D10:D14"/>
    <mergeCell ref="I10:I14"/>
    <mergeCell ref="H10:H14"/>
    <mergeCell ref="A4:Q4"/>
    <mergeCell ref="K12:L12"/>
    <mergeCell ref="A10:A14"/>
    <mergeCell ref="B10:B14"/>
    <mergeCell ref="A3:Q3"/>
    <mergeCell ref="A6:M6"/>
    <mergeCell ref="E10:E14"/>
  </mergeCells>
  <pageMargins left="0.19685039370078741" right="0.23622047244094491" top="0.19685039370078741" bottom="0.19685039370078741" header="0" footer="0.11811023622047245"/>
  <pageSetup paperSize="9" scale="68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37"/>
  <sheetViews>
    <sheetView zoomScale="85" zoomScaleNormal="85" zoomScaleSheetLayoutView="70" workbookViewId="0">
      <selection activeCell="C34" sqref="C34"/>
    </sheetView>
  </sheetViews>
  <sheetFormatPr defaultColWidth="9.140625" defaultRowHeight="12.75" x14ac:dyDescent="0.2"/>
  <cols>
    <col min="1" max="1" width="70.7109375" style="229" customWidth="1"/>
    <col min="2" max="2" width="6.7109375" style="230" customWidth="1"/>
    <col min="3" max="3" width="5.85546875" style="230" customWidth="1"/>
    <col min="4" max="4" width="6.140625" style="229" customWidth="1"/>
    <col min="5" max="5" width="6.42578125" style="230" customWidth="1"/>
    <col min="6" max="6" width="5.7109375" style="230" customWidth="1"/>
    <col min="7" max="8" width="6.42578125" style="230" customWidth="1"/>
    <col min="9" max="9" width="5.7109375" style="230" customWidth="1"/>
    <col min="10" max="16" width="5.7109375" style="229" customWidth="1"/>
    <col min="17" max="18" width="9.140625" style="229"/>
    <col min="19" max="19" width="10.140625" style="229" bestFit="1" customWidth="1"/>
    <col min="20" max="20" width="9.42578125" style="229" bestFit="1" customWidth="1"/>
    <col min="21" max="16384" width="9.140625" style="229"/>
  </cols>
  <sheetData>
    <row r="1" spans="1:21" ht="45" customHeight="1" x14ac:dyDescent="0.2">
      <c r="A1" s="1569" t="s">
        <v>82</v>
      </c>
      <c r="B1" s="1569"/>
      <c r="C1" s="1569"/>
      <c r="D1" s="1569"/>
      <c r="E1" s="1569"/>
      <c r="F1" s="1569"/>
      <c r="G1" s="1569"/>
      <c r="H1" s="1569"/>
      <c r="I1" s="1569"/>
      <c r="J1" s="1569"/>
      <c r="K1" s="1569"/>
      <c r="L1" s="1569"/>
      <c r="M1" s="1569"/>
      <c r="N1" s="1569"/>
      <c r="O1" s="1569"/>
      <c r="P1" s="1569"/>
      <c r="Q1" s="1569"/>
    </row>
    <row r="2" spans="1:21" ht="15.75" customHeight="1" x14ac:dyDescent="0.2">
      <c r="A2" s="1569" t="s">
        <v>4</v>
      </c>
      <c r="B2" s="1569"/>
      <c r="C2" s="1569"/>
      <c r="D2" s="1569"/>
      <c r="E2" s="1569"/>
      <c r="F2" s="1569"/>
      <c r="G2" s="1569"/>
      <c r="H2" s="1569"/>
      <c r="I2" s="1569"/>
      <c r="J2" s="1569"/>
      <c r="K2" s="1569"/>
      <c r="L2" s="1569"/>
      <c r="M2" s="1569"/>
      <c r="N2" s="1569"/>
      <c r="O2" s="1569"/>
      <c r="P2" s="1569"/>
      <c r="Q2" s="1569"/>
    </row>
    <row r="3" spans="1:21" ht="12.75" customHeight="1" x14ac:dyDescent="0.2">
      <c r="A3" s="1569" t="s">
        <v>80</v>
      </c>
      <c r="B3" s="1569"/>
      <c r="C3" s="1569"/>
      <c r="D3" s="1569"/>
      <c r="E3" s="1569"/>
      <c r="F3" s="1569"/>
      <c r="G3" s="1569"/>
      <c r="H3" s="1569"/>
      <c r="I3" s="1569"/>
      <c r="J3" s="1569"/>
      <c r="K3" s="1569"/>
      <c r="L3" s="1569"/>
      <c r="M3" s="1569"/>
      <c r="N3" s="1569"/>
      <c r="O3" s="1569"/>
      <c r="P3" s="1569"/>
      <c r="Q3" s="1569"/>
    </row>
    <row r="4" spans="1:21" ht="12.75" customHeight="1" x14ac:dyDescent="0.25">
      <c r="A4" s="218"/>
      <c r="B4" s="218"/>
      <c r="C4" s="218"/>
      <c r="D4" s="218"/>
      <c r="E4" s="218"/>
      <c r="F4" s="218"/>
      <c r="G4" s="218"/>
      <c r="H4" s="218"/>
      <c r="I4" s="218"/>
      <c r="J4" s="218"/>
      <c r="K4" s="218"/>
      <c r="L4" s="218"/>
      <c r="M4" s="218"/>
      <c r="N4" s="218"/>
      <c r="O4" s="218"/>
      <c r="P4" s="218"/>
    </row>
    <row r="5" spans="1:21" ht="17.25" customHeight="1" x14ac:dyDescent="0.25">
      <c r="A5" s="1582" t="s">
        <v>83</v>
      </c>
      <c r="B5" s="1582"/>
      <c r="C5" s="1582"/>
      <c r="D5" s="1582"/>
      <c r="E5" s="1582"/>
      <c r="F5" s="1582"/>
      <c r="G5" s="1582"/>
      <c r="H5" s="1582"/>
      <c r="I5" s="1582"/>
      <c r="J5" s="1582"/>
      <c r="K5" s="1582"/>
      <c r="L5" s="1582"/>
      <c r="M5" s="1582"/>
      <c r="N5" s="379"/>
      <c r="O5" s="379"/>
      <c r="P5" s="379"/>
    </row>
    <row r="6" spans="1:21" ht="15.75" customHeight="1" x14ac:dyDescent="0.25">
      <c r="A6" s="1574" t="s">
        <v>18</v>
      </c>
      <c r="B6" s="1574"/>
      <c r="C6" s="1574"/>
      <c r="D6" s="1574"/>
      <c r="E6" s="1574"/>
      <c r="F6" s="1574"/>
      <c r="G6" s="378"/>
      <c r="H6" s="378"/>
      <c r="I6" s="378"/>
      <c r="J6" s="238"/>
      <c r="K6" s="238"/>
      <c r="L6" s="238"/>
      <c r="M6" s="238"/>
      <c r="N6" s="238"/>
      <c r="O6" s="238"/>
      <c r="P6" s="238"/>
    </row>
    <row r="7" spans="1:21" ht="14.25" customHeight="1" x14ac:dyDescent="0.25">
      <c r="A7" s="1586" t="s">
        <v>78</v>
      </c>
      <c r="B7" s="1586"/>
      <c r="C7" s="1586"/>
      <c r="D7" s="1586"/>
      <c r="E7" s="1586"/>
      <c r="F7" s="1586"/>
      <c r="G7" s="1586"/>
      <c r="H7" s="1586"/>
      <c r="I7" s="1586"/>
      <c r="J7" s="1586"/>
      <c r="K7" s="1586"/>
      <c r="L7" s="1586"/>
      <c r="M7" s="1586"/>
      <c r="N7" s="1586"/>
      <c r="O7" s="1586"/>
      <c r="P7" s="1586"/>
    </row>
    <row r="8" spans="1:21" ht="16.5" customHeight="1" thickBot="1" x14ac:dyDescent="0.3">
      <c r="A8" s="1583" t="s">
        <v>77</v>
      </c>
      <c r="B8" s="1583"/>
      <c r="C8" s="1583"/>
      <c r="D8" s="1583"/>
      <c r="E8" s="1583"/>
      <c r="F8" s="1583"/>
      <c r="G8" s="1583"/>
      <c r="H8" s="1583"/>
      <c r="I8" s="1583"/>
      <c r="J8" s="1583"/>
      <c r="K8" s="1583"/>
      <c r="L8" s="1583"/>
      <c r="M8" s="1583"/>
      <c r="N8" s="1583"/>
      <c r="O8" s="1583"/>
      <c r="P8" s="1583"/>
    </row>
    <row r="9" spans="1:21" ht="15" customHeight="1" thickBot="1" x14ac:dyDescent="0.25">
      <c r="A9" s="1580" t="s">
        <v>23</v>
      </c>
      <c r="B9" s="1575" t="s">
        <v>14</v>
      </c>
      <c r="C9" s="1590" t="s">
        <v>26</v>
      </c>
      <c r="D9" s="1577" t="s">
        <v>27</v>
      </c>
      <c r="E9" s="1575" t="s">
        <v>1</v>
      </c>
      <c r="F9" s="1570" t="s">
        <v>28</v>
      </c>
      <c r="G9" s="1575" t="s">
        <v>29</v>
      </c>
      <c r="H9" s="1577" t="s">
        <v>30</v>
      </c>
      <c r="I9" s="1575" t="s">
        <v>16</v>
      </c>
      <c r="J9" s="1590" t="s">
        <v>31</v>
      </c>
      <c r="K9" s="1587" t="s">
        <v>5</v>
      </c>
      <c r="L9" s="1588"/>
      <c r="M9" s="1588"/>
      <c r="N9" s="1588"/>
      <c r="O9" s="1588"/>
      <c r="P9" s="1588"/>
      <c r="Q9" s="1589"/>
    </row>
    <row r="10" spans="1:21" ht="11.25" customHeight="1" thickBot="1" x14ac:dyDescent="0.25">
      <c r="A10" s="1581"/>
      <c r="B10" s="1576"/>
      <c r="C10" s="1591"/>
      <c r="D10" s="1578"/>
      <c r="E10" s="1576"/>
      <c r="F10" s="1571"/>
      <c r="G10" s="1576"/>
      <c r="H10" s="1578"/>
      <c r="I10" s="1576"/>
      <c r="J10" s="1591"/>
      <c r="K10" s="1592" t="s">
        <v>12</v>
      </c>
      <c r="L10" s="1592"/>
      <c r="M10" s="1593"/>
      <c r="N10" s="1594"/>
      <c r="O10" s="1594"/>
      <c r="P10" s="1595"/>
      <c r="Q10" s="377"/>
      <c r="R10" s="331"/>
      <c r="S10" s="331"/>
      <c r="T10" s="331"/>
      <c r="U10" s="331"/>
    </row>
    <row r="11" spans="1:21" ht="12.75" customHeight="1" x14ac:dyDescent="0.2">
      <c r="A11" s="1581"/>
      <c r="B11" s="1576"/>
      <c r="C11" s="1591"/>
      <c r="D11" s="1578"/>
      <c r="E11" s="1576"/>
      <c r="F11" s="1571"/>
      <c r="G11" s="1576"/>
      <c r="H11" s="1578"/>
      <c r="I11" s="1576"/>
      <c r="J11" s="1591"/>
      <c r="K11" s="1573" t="s">
        <v>2</v>
      </c>
      <c r="L11" s="1579"/>
      <c r="M11" s="1572" t="s">
        <v>8</v>
      </c>
      <c r="N11" s="1573"/>
      <c r="O11" s="1596" t="s">
        <v>3</v>
      </c>
      <c r="P11" s="1597"/>
      <c r="Q11" s="1584" t="s">
        <v>3</v>
      </c>
      <c r="R11" s="331"/>
      <c r="S11" s="331"/>
      <c r="T11" s="331"/>
      <c r="U11" s="331"/>
    </row>
    <row r="12" spans="1:21" ht="12.75" customHeight="1" thickBot="1" x14ac:dyDescent="0.25">
      <c r="A12" s="1581"/>
      <c r="B12" s="1576"/>
      <c r="C12" s="1591"/>
      <c r="D12" s="1578"/>
      <c r="E12" s="1576"/>
      <c r="F12" s="1571"/>
      <c r="G12" s="1576"/>
      <c r="H12" s="1578"/>
      <c r="I12" s="1576"/>
      <c r="J12" s="1591"/>
      <c r="K12" s="376">
        <v>20</v>
      </c>
      <c r="L12" s="375" t="s">
        <v>24</v>
      </c>
      <c r="M12" s="374">
        <v>18</v>
      </c>
      <c r="N12" s="373" t="s">
        <v>24</v>
      </c>
      <c r="O12" s="1598"/>
      <c r="P12" s="1599"/>
      <c r="Q12" s="1585"/>
      <c r="R12" s="331"/>
      <c r="S12" s="331"/>
      <c r="T12" s="331"/>
      <c r="U12" s="331"/>
    </row>
    <row r="13" spans="1:21" ht="19.5" customHeight="1" thickBot="1" x14ac:dyDescent="0.25">
      <c r="A13" s="1581"/>
      <c r="B13" s="1576"/>
      <c r="C13" s="1604"/>
      <c r="D13" s="1600"/>
      <c r="E13" s="1601"/>
      <c r="F13" s="1603"/>
      <c r="G13" s="1601"/>
      <c r="H13" s="1600"/>
      <c r="I13" s="1601"/>
      <c r="J13" s="1604"/>
      <c r="K13" s="372" t="s">
        <v>9</v>
      </c>
      <c r="L13" s="371" t="s">
        <v>10</v>
      </c>
      <c r="M13" s="370" t="s">
        <v>9</v>
      </c>
      <c r="N13" s="369" t="s">
        <v>10</v>
      </c>
      <c r="O13" s="368" t="s">
        <v>9</v>
      </c>
      <c r="P13" s="367" t="s">
        <v>10</v>
      </c>
      <c r="Q13" s="366" t="s">
        <v>6</v>
      </c>
      <c r="R13" s="331"/>
      <c r="S13" s="331"/>
      <c r="T13" s="331"/>
      <c r="U13" s="331"/>
    </row>
    <row r="14" spans="1:21" ht="15.75" customHeight="1" thickBot="1" x14ac:dyDescent="0.35">
      <c r="A14" s="384" t="s">
        <v>84</v>
      </c>
      <c r="B14" s="335"/>
      <c r="C14" s="335"/>
      <c r="D14" s="334"/>
      <c r="E14" s="334"/>
      <c r="F14" s="334"/>
      <c r="G14" s="334"/>
      <c r="H14" s="334"/>
      <c r="I14" s="334"/>
      <c r="J14" s="334"/>
      <c r="K14" s="333"/>
      <c r="L14" s="333"/>
      <c r="M14" s="333"/>
      <c r="N14" s="333"/>
      <c r="O14" s="333"/>
      <c r="P14" s="333"/>
      <c r="Q14" s="332"/>
      <c r="R14" s="331"/>
      <c r="S14" s="331"/>
      <c r="T14" s="331"/>
      <c r="U14" s="331"/>
    </row>
    <row r="15" spans="1:21" s="97" customFormat="1" ht="13.5" customHeight="1" x14ac:dyDescent="0.25">
      <c r="A15" s="385" t="s">
        <v>85</v>
      </c>
      <c r="B15" s="329">
        <v>20</v>
      </c>
      <c r="C15" s="321">
        <f>B15*27</f>
        <v>540</v>
      </c>
      <c r="D15" s="320">
        <f>B15*18</f>
        <v>360</v>
      </c>
      <c r="E15" s="319">
        <f>D15*0.3</f>
        <v>108</v>
      </c>
      <c r="F15" s="319">
        <f>D15-E15</f>
        <v>252</v>
      </c>
      <c r="G15" s="318"/>
      <c r="H15" s="317">
        <f>B15*2</f>
        <v>40</v>
      </c>
      <c r="I15" s="317">
        <f>C15-D15</f>
        <v>180</v>
      </c>
      <c r="J15" s="316">
        <f>B15-1.5</f>
        <v>18.5</v>
      </c>
      <c r="K15" s="326">
        <v>108</v>
      </c>
      <c r="L15" s="325">
        <v>252</v>
      </c>
      <c r="M15" s="386"/>
      <c r="N15" s="386"/>
      <c r="O15" s="311">
        <f t="shared" ref="O15:P19" si="0">SUM(K15,M15)</f>
        <v>108</v>
      </c>
      <c r="P15" s="311">
        <f t="shared" si="0"/>
        <v>252</v>
      </c>
      <c r="Q15" s="387">
        <f>SUM(O15,P15)</f>
        <v>360</v>
      </c>
      <c r="R15" s="98"/>
      <c r="S15" s="98"/>
      <c r="T15" s="98"/>
      <c r="U15" s="98"/>
    </row>
    <row r="16" spans="1:21" s="97" customFormat="1" ht="15.75" customHeight="1" x14ac:dyDescent="0.25">
      <c r="A16" s="388" t="s">
        <v>86</v>
      </c>
      <c r="B16" s="322">
        <v>15</v>
      </c>
      <c r="C16" s="321">
        <f>B16*27</f>
        <v>405</v>
      </c>
      <c r="D16" s="320">
        <f>B16*18</f>
        <v>270</v>
      </c>
      <c r="E16" s="319">
        <f>D16*0.3</f>
        <v>81</v>
      </c>
      <c r="F16" s="319">
        <f>D16-E16</f>
        <v>189</v>
      </c>
      <c r="G16" s="318"/>
      <c r="H16" s="317">
        <f>B16*2</f>
        <v>30</v>
      </c>
      <c r="I16" s="317">
        <f>C16-D16</f>
        <v>135</v>
      </c>
      <c r="J16" s="316">
        <f>B16-1.5</f>
        <v>13.5</v>
      </c>
      <c r="K16" s="326">
        <v>37</v>
      </c>
      <c r="L16" s="325">
        <v>86</v>
      </c>
      <c r="M16" s="324">
        <f>E16-K16</f>
        <v>44</v>
      </c>
      <c r="N16" s="324">
        <f>F16-L16</f>
        <v>103</v>
      </c>
      <c r="O16" s="311">
        <f t="shared" si="0"/>
        <v>81</v>
      </c>
      <c r="P16" s="311">
        <f t="shared" si="0"/>
        <v>189</v>
      </c>
      <c r="Q16" s="387">
        <f>SUM(O16,P16)</f>
        <v>270</v>
      </c>
      <c r="R16" s="98"/>
      <c r="S16" s="98"/>
      <c r="T16" s="98"/>
      <c r="U16" s="98"/>
    </row>
    <row r="17" spans="1:22" s="97" customFormat="1" ht="13.5" customHeight="1" x14ac:dyDescent="0.25">
      <c r="A17" s="388" t="s">
        <v>87</v>
      </c>
      <c r="B17" s="322">
        <v>10</v>
      </c>
      <c r="C17" s="321">
        <f>B17*27</f>
        <v>270</v>
      </c>
      <c r="D17" s="320">
        <f>B17*18</f>
        <v>180</v>
      </c>
      <c r="E17" s="319">
        <f>D17*0.3</f>
        <v>54</v>
      </c>
      <c r="F17" s="319">
        <f>D17-E17</f>
        <v>126</v>
      </c>
      <c r="G17" s="318"/>
      <c r="H17" s="317">
        <f>B17*2</f>
        <v>20</v>
      </c>
      <c r="I17" s="317">
        <f>C17-D17</f>
        <v>90</v>
      </c>
      <c r="J17" s="316">
        <f>B17-1.5</f>
        <v>8.5</v>
      </c>
      <c r="K17" s="315"/>
      <c r="L17" s="314"/>
      <c r="M17" s="313">
        <v>54</v>
      </c>
      <c r="N17" s="312">
        <v>126</v>
      </c>
      <c r="O17" s="311">
        <f t="shared" si="0"/>
        <v>54</v>
      </c>
      <c r="P17" s="311">
        <f t="shared" si="0"/>
        <v>126</v>
      </c>
      <c r="Q17" s="389">
        <f>SUM(O17,P17)</f>
        <v>180</v>
      </c>
      <c r="R17" s="98"/>
      <c r="S17" s="98"/>
      <c r="T17" s="98"/>
      <c r="U17" s="98"/>
    </row>
    <row r="18" spans="1:22" s="97" customFormat="1" ht="13.5" customHeight="1" x14ac:dyDescent="0.25">
      <c r="A18" s="390" t="s">
        <v>88</v>
      </c>
      <c r="B18" s="391"/>
      <c r="C18" s="391"/>
      <c r="D18" s="392"/>
      <c r="E18" s="393"/>
      <c r="F18" s="393"/>
      <c r="G18" s="391"/>
      <c r="H18" s="391"/>
      <c r="I18" s="391"/>
      <c r="J18" s="393"/>
      <c r="K18" s="391"/>
      <c r="L18" s="391"/>
      <c r="M18" s="391"/>
      <c r="N18" s="391"/>
      <c r="O18" s="394"/>
      <c r="P18" s="394"/>
      <c r="Q18" s="395"/>
      <c r="R18" s="98"/>
      <c r="S18" s="98"/>
      <c r="T18" s="98"/>
      <c r="U18" s="98"/>
    </row>
    <row r="19" spans="1:22" s="97" customFormat="1" ht="24" customHeight="1" thickBot="1" x14ac:dyDescent="0.3">
      <c r="A19" s="396" t="s">
        <v>89</v>
      </c>
      <c r="B19" s="397">
        <v>5</v>
      </c>
      <c r="C19" s="344">
        <f>B19*27</f>
        <v>135</v>
      </c>
      <c r="D19" s="320">
        <f>B19*18</f>
        <v>90</v>
      </c>
      <c r="E19" s="398" t="s">
        <v>90</v>
      </c>
      <c r="F19" s="399"/>
      <c r="G19" s="343">
        <v>90</v>
      </c>
      <c r="H19" s="400">
        <f>B19*2</f>
        <v>10</v>
      </c>
      <c r="I19" s="400">
        <f>C19-D19</f>
        <v>45</v>
      </c>
      <c r="J19" s="400"/>
      <c r="K19" s="401"/>
      <c r="L19" s="402"/>
      <c r="M19" s="402"/>
      <c r="N19" s="403">
        <v>90</v>
      </c>
      <c r="O19" s="282">
        <f t="shared" si="0"/>
        <v>0</v>
      </c>
      <c r="P19" s="404">
        <f t="shared" si="0"/>
        <v>90</v>
      </c>
      <c r="Q19" s="405">
        <f>SUM(O19,P19)</f>
        <v>90</v>
      </c>
      <c r="R19" s="98"/>
      <c r="S19" s="98"/>
      <c r="T19" s="98"/>
      <c r="U19" s="98"/>
    </row>
    <row r="20" spans="1:22" s="97" customFormat="1" ht="17.45" customHeight="1" thickBot="1" x14ac:dyDescent="0.3">
      <c r="A20" s="406" t="s">
        <v>20</v>
      </c>
      <c r="B20" s="262">
        <f t="shared" ref="B20:Q20" si="1">SUM(B15:B19)</f>
        <v>50</v>
      </c>
      <c r="C20" s="262">
        <f t="shared" si="1"/>
        <v>1350</v>
      </c>
      <c r="D20" s="262">
        <f t="shared" si="1"/>
        <v>900</v>
      </c>
      <c r="E20" s="262">
        <f t="shared" si="1"/>
        <v>243</v>
      </c>
      <c r="F20" s="262">
        <f t="shared" si="1"/>
        <v>567</v>
      </c>
      <c r="G20" s="262">
        <f t="shared" si="1"/>
        <v>90</v>
      </c>
      <c r="H20" s="262">
        <f t="shared" si="1"/>
        <v>100</v>
      </c>
      <c r="I20" s="262">
        <f t="shared" si="1"/>
        <v>450</v>
      </c>
      <c r="J20" s="263">
        <f t="shared" si="1"/>
        <v>40.5</v>
      </c>
      <c r="K20" s="259">
        <f t="shared" si="1"/>
        <v>145</v>
      </c>
      <c r="L20" s="259">
        <f t="shared" si="1"/>
        <v>338</v>
      </c>
      <c r="M20" s="259">
        <f t="shared" si="1"/>
        <v>98</v>
      </c>
      <c r="N20" s="259">
        <f t="shared" si="1"/>
        <v>319</v>
      </c>
      <c r="O20" s="259">
        <f t="shared" si="1"/>
        <v>243</v>
      </c>
      <c r="P20" s="259">
        <f t="shared" si="1"/>
        <v>657</v>
      </c>
      <c r="Q20" s="190">
        <f t="shared" si="1"/>
        <v>900</v>
      </c>
      <c r="R20" s="98"/>
      <c r="S20" s="98"/>
      <c r="T20" s="98"/>
      <c r="U20" s="407"/>
      <c r="V20" s="242"/>
    </row>
    <row r="21" spans="1:22" s="240" customFormat="1" ht="13.5" customHeight="1" x14ac:dyDescent="0.25">
      <c r="A21" s="408"/>
      <c r="B21" s="244"/>
      <c r="C21" s="244"/>
      <c r="D21" s="232"/>
      <c r="E21" s="233"/>
      <c r="F21" s="233"/>
      <c r="G21" s="233"/>
      <c r="H21" s="233"/>
      <c r="I21" s="233"/>
      <c r="J21" s="233"/>
      <c r="K21" s="235"/>
      <c r="L21" s="233"/>
      <c r="M21" s="235"/>
      <c r="N21" s="233"/>
      <c r="O21" s="232"/>
      <c r="P21" s="233"/>
      <c r="Q21" s="232"/>
      <c r="R21" s="98"/>
      <c r="S21" s="243"/>
      <c r="T21" s="243"/>
      <c r="U21" s="243"/>
    </row>
    <row r="22" spans="1:22" ht="12.75" customHeight="1" x14ac:dyDescent="0.2">
      <c r="A22" s="236"/>
      <c r="B22" s="236"/>
      <c r="C22" s="236"/>
      <c r="D22" s="230"/>
      <c r="J22" s="230"/>
      <c r="K22" s="230"/>
      <c r="L22" s="230"/>
      <c r="M22" s="230"/>
      <c r="N22" s="230"/>
      <c r="O22" s="230"/>
      <c r="P22" s="230"/>
    </row>
    <row r="23" spans="1:22" ht="12.75" customHeight="1" x14ac:dyDescent="0.2">
      <c r="A23" s="1582"/>
      <c r="B23" s="1582"/>
      <c r="C23" s="1582"/>
      <c r="D23" s="1582"/>
      <c r="E23" s="1582"/>
      <c r="F23" s="1582"/>
      <c r="G23" s="1582"/>
      <c r="J23" s="230"/>
      <c r="K23" s="230"/>
      <c r="L23" s="230"/>
      <c r="M23" s="230"/>
      <c r="N23" s="230"/>
      <c r="O23" s="230"/>
      <c r="P23" s="230"/>
    </row>
    <row r="24" spans="1:22" ht="12.75" customHeight="1" x14ac:dyDescent="0.2">
      <c r="A24" s="1582"/>
      <c r="B24" s="1582"/>
      <c r="C24" s="1582"/>
      <c r="D24" s="1582"/>
      <c r="E24" s="1582"/>
      <c r="F24" s="1582"/>
      <c r="G24" s="1582"/>
    </row>
    <row r="25" spans="1:22" ht="12.75" customHeight="1" x14ac:dyDescent="0.2">
      <c r="A25" s="1582"/>
      <c r="B25" s="1582"/>
      <c r="C25" s="1582"/>
      <c r="D25" s="1582"/>
      <c r="E25" s="1582"/>
      <c r="F25" s="1582"/>
      <c r="G25" s="1582"/>
    </row>
    <row r="26" spans="1:22" ht="12.75" customHeight="1" x14ac:dyDescent="0.2">
      <c r="A26" s="1582"/>
      <c r="B26" s="1582"/>
      <c r="C26" s="1582"/>
      <c r="D26" s="1582"/>
      <c r="E26" s="1582"/>
      <c r="F26" s="1582"/>
      <c r="G26" s="1582"/>
    </row>
    <row r="27" spans="1:22" x14ac:dyDescent="0.2">
      <c r="A27" s="1582"/>
      <c r="B27" s="1582"/>
      <c r="C27" s="1582"/>
      <c r="D27" s="1582"/>
      <c r="E27" s="1582"/>
      <c r="F27" s="1582"/>
      <c r="G27" s="1582"/>
    </row>
    <row r="28" spans="1:22" ht="12.75" customHeight="1" x14ac:dyDescent="0.2">
      <c r="A28" s="1582"/>
      <c r="B28" s="1582"/>
      <c r="C28" s="1582"/>
      <c r="D28" s="1582"/>
      <c r="E28" s="1582"/>
      <c r="F28" s="1582"/>
      <c r="G28" s="1582"/>
    </row>
    <row r="29" spans="1:22" ht="12.75" customHeight="1" x14ac:dyDescent="0.2">
      <c r="A29" s="236"/>
      <c r="B29" s="236"/>
      <c r="C29" s="236"/>
      <c r="D29" s="230"/>
    </row>
    <row r="30" spans="1:22" ht="12.75" customHeight="1" x14ac:dyDescent="0.2">
      <c r="D30" s="230"/>
    </row>
    <row r="31" spans="1:22" ht="12.75" customHeight="1" x14ac:dyDescent="0.2">
      <c r="A31" s="1602"/>
      <c r="B31" s="1602"/>
      <c r="D31" s="230"/>
    </row>
    <row r="32" spans="1:22" ht="12.75" customHeight="1" x14ac:dyDescent="0.2">
      <c r="D32" s="230"/>
    </row>
    <row r="33" spans="1:4" ht="12.75" customHeight="1" x14ac:dyDescent="0.2">
      <c r="D33" s="230"/>
    </row>
    <row r="34" spans="1:4" x14ac:dyDescent="0.2">
      <c r="D34" s="230"/>
    </row>
    <row r="35" spans="1:4" x14ac:dyDescent="0.2">
      <c r="D35" s="230"/>
    </row>
    <row r="37" spans="1:4" x14ac:dyDescent="0.2">
      <c r="A37" s="231"/>
    </row>
  </sheetData>
  <mergeCells count="25">
    <mergeCell ref="O11:P12"/>
    <mergeCell ref="A9:A13"/>
    <mergeCell ref="B9:B13"/>
    <mergeCell ref="C9:C13"/>
    <mergeCell ref="A23:G28"/>
    <mergeCell ref="A31:B31"/>
    <mergeCell ref="F9:F13"/>
    <mergeCell ref="G9:G13"/>
    <mergeCell ref="H9:H13"/>
    <mergeCell ref="D9:D13"/>
    <mergeCell ref="E9:E13"/>
    <mergeCell ref="A1:Q1"/>
    <mergeCell ref="A2:Q2"/>
    <mergeCell ref="A3:Q3"/>
    <mergeCell ref="A5:M5"/>
    <mergeCell ref="A6:F6"/>
    <mergeCell ref="A7:P7"/>
    <mergeCell ref="A8:P8"/>
    <mergeCell ref="Q11:Q12"/>
    <mergeCell ref="I9:I13"/>
    <mergeCell ref="J9:J13"/>
    <mergeCell ref="K9:Q9"/>
    <mergeCell ref="K10:P10"/>
    <mergeCell ref="K11:L11"/>
    <mergeCell ref="M11:N11"/>
  </mergeCells>
  <pageMargins left="0.19685039370078741" right="0.23622047244094491" top="0.19685039370078741" bottom="0.19685039370078741" header="0" footer="0.11811023622047245"/>
  <pageSetup paperSize="9" scale="7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AO83"/>
  <sheetViews>
    <sheetView topLeftCell="A10" zoomScale="70" zoomScaleNormal="70" zoomScaleSheetLayoutView="85" workbookViewId="0">
      <selection activeCell="X38" sqref="X38"/>
    </sheetView>
  </sheetViews>
  <sheetFormatPr defaultColWidth="9.140625" defaultRowHeight="12.75" x14ac:dyDescent="0.2"/>
  <cols>
    <col min="1" max="1" width="9.140625" style="229"/>
    <col min="2" max="2" width="64.140625" style="229" customWidth="1"/>
    <col min="3" max="3" width="6.7109375" style="230" customWidth="1"/>
    <col min="4" max="4" width="5.85546875" style="230" customWidth="1"/>
    <col min="5" max="5" width="6.140625" style="229" customWidth="1"/>
    <col min="6" max="6" width="6.42578125" style="230" customWidth="1"/>
    <col min="7" max="7" width="5.7109375" style="230" customWidth="1"/>
    <col min="8" max="9" width="6.42578125" style="230" customWidth="1"/>
    <col min="10" max="10" width="5.7109375" style="230" customWidth="1"/>
    <col min="11" max="29" width="5.7109375" style="229" customWidth="1"/>
    <col min="30" max="30" width="6.28515625" style="229" customWidth="1"/>
    <col min="31" max="31" width="17.7109375" style="229" customWidth="1"/>
    <col min="32" max="32" width="10" style="229" customWidth="1"/>
    <col min="33" max="33" width="10.42578125" style="229" bestFit="1" customWidth="1"/>
    <col min="34" max="16384" width="9.140625" style="229"/>
  </cols>
  <sheetData>
    <row r="1" spans="2:37" ht="12.75" customHeight="1" x14ac:dyDescent="0.25">
      <c r="B1" s="238"/>
      <c r="C1" s="378"/>
      <c r="D1" s="378"/>
      <c r="E1" s="238"/>
      <c r="K1" s="382"/>
      <c r="X1" s="381"/>
      <c r="Y1" s="381"/>
      <c r="Z1" s="381"/>
      <c r="AA1" s="381"/>
      <c r="AB1" s="381"/>
      <c r="AC1" s="381"/>
      <c r="AD1" s="381"/>
      <c r="AE1" s="380"/>
      <c r="AF1" s="380"/>
      <c r="AG1" s="380"/>
      <c r="AH1" s="380"/>
      <c r="AI1" s="380"/>
      <c r="AJ1" s="380"/>
      <c r="AK1" s="380"/>
    </row>
    <row r="2" spans="2:37" ht="15.75" customHeight="1" x14ac:dyDescent="0.2">
      <c r="B2" s="1569" t="s">
        <v>91</v>
      </c>
      <c r="C2" s="1569"/>
      <c r="D2" s="1569"/>
      <c r="E2" s="1569"/>
      <c r="F2" s="1569"/>
      <c r="G2" s="1569"/>
      <c r="H2" s="1569"/>
      <c r="I2" s="1569"/>
      <c r="J2" s="1569"/>
      <c r="K2" s="1569"/>
      <c r="L2" s="1569"/>
      <c r="M2" s="1569"/>
      <c r="N2" s="1569"/>
      <c r="O2" s="1569"/>
      <c r="P2" s="1569"/>
      <c r="Q2" s="1569"/>
      <c r="R2" s="1569"/>
      <c r="S2" s="1569"/>
      <c r="T2" s="1569"/>
      <c r="U2" s="1569"/>
      <c r="V2" s="1569"/>
      <c r="W2" s="1569"/>
      <c r="X2" s="1569"/>
      <c r="Y2" s="1569"/>
      <c r="Z2" s="1569"/>
      <c r="AA2" s="1569"/>
      <c r="AB2" s="1569"/>
      <c r="AC2" s="1569"/>
      <c r="AD2" s="1569"/>
    </row>
    <row r="3" spans="2:37" ht="15.75" customHeight="1" x14ac:dyDescent="0.2">
      <c r="B3" s="1569" t="s">
        <v>4</v>
      </c>
      <c r="C3" s="1569"/>
      <c r="D3" s="1569"/>
      <c r="E3" s="1569"/>
      <c r="F3" s="1569"/>
      <c r="G3" s="1569"/>
      <c r="H3" s="1569"/>
      <c r="I3" s="1569"/>
      <c r="J3" s="1569"/>
      <c r="K3" s="1569"/>
      <c r="L3" s="1569"/>
      <c r="M3" s="1569"/>
      <c r="N3" s="1569"/>
      <c r="O3" s="1569"/>
      <c r="P3" s="1569"/>
      <c r="Q3" s="1569"/>
      <c r="R3" s="1569"/>
      <c r="S3" s="1569"/>
      <c r="T3" s="1569"/>
      <c r="U3" s="1569"/>
      <c r="V3" s="1569"/>
      <c r="W3" s="1569"/>
      <c r="X3" s="1569"/>
      <c r="Y3" s="1569"/>
      <c r="Z3" s="1569"/>
      <c r="AA3" s="1569"/>
      <c r="AB3" s="1569"/>
      <c r="AC3" s="1569"/>
      <c r="AD3" s="1569"/>
    </row>
    <row r="4" spans="2:37" ht="12.75" customHeight="1" x14ac:dyDescent="0.2">
      <c r="B4" s="1569" t="s">
        <v>38</v>
      </c>
      <c r="C4" s="1569"/>
      <c r="D4" s="1569"/>
      <c r="E4" s="1569"/>
      <c r="F4" s="1569"/>
      <c r="G4" s="1569"/>
      <c r="H4" s="1569"/>
      <c r="I4" s="1569"/>
      <c r="J4" s="1569"/>
      <c r="K4" s="1569"/>
      <c r="L4" s="1569"/>
      <c r="M4" s="1569"/>
      <c r="N4" s="1569"/>
      <c r="O4" s="1569"/>
      <c r="P4" s="1569"/>
      <c r="Q4" s="1569"/>
      <c r="R4" s="1569"/>
      <c r="S4" s="1569"/>
      <c r="T4" s="1569"/>
      <c r="U4" s="1569"/>
      <c r="V4" s="1569"/>
      <c r="W4" s="1569"/>
      <c r="X4" s="1569"/>
      <c r="Y4" s="1569"/>
      <c r="Z4" s="1569"/>
      <c r="AA4" s="1569"/>
      <c r="AB4" s="1569"/>
      <c r="AC4" s="1569"/>
      <c r="AD4" s="1569"/>
    </row>
    <row r="5" spans="2:37" ht="12.75" customHeight="1" x14ac:dyDescent="0.25">
      <c r="B5" s="218"/>
      <c r="C5" s="218"/>
      <c r="D5" s="218"/>
      <c r="E5" s="218"/>
      <c r="F5" s="218"/>
      <c r="G5" s="218"/>
      <c r="H5" s="218"/>
      <c r="I5" s="218"/>
      <c r="J5" s="218"/>
      <c r="K5" s="218"/>
      <c r="L5" s="218"/>
      <c r="M5" s="218"/>
      <c r="N5" s="218"/>
      <c r="O5" s="218"/>
      <c r="P5" s="218"/>
      <c r="Q5" s="218"/>
      <c r="R5" s="218"/>
      <c r="S5" s="218"/>
      <c r="T5" s="218"/>
      <c r="U5" s="218"/>
      <c r="V5" s="218"/>
      <c r="W5" s="218"/>
      <c r="X5" s="218"/>
      <c r="Y5" s="218"/>
      <c r="Z5" s="218"/>
      <c r="AA5" s="218"/>
      <c r="AB5" s="218"/>
      <c r="AC5" s="218"/>
    </row>
    <row r="6" spans="2:37" ht="17.25" customHeight="1" x14ac:dyDescent="0.25">
      <c r="B6" s="1582" t="s">
        <v>92</v>
      </c>
      <c r="C6" s="1582"/>
      <c r="D6" s="1582"/>
      <c r="E6" s="1582"/>
      <c r="F6" s="1582"/>
      <c r="G6" s="1582"/>
      <c r="H6" s="1582"/>
      <c r="I6" s="1582"/>
      <c r="J6" s="1582"/>
      <c r="K6" s="1582"/>
      <c r="L6" s="1582"/>
      <c r="M6" s="1582"/>
      <c r="N6" s="1582"/>
      <c r="O6" s="379"/>
      <c r="P6" s="379"/>
      <c r="Q6" s="379"/>
      <c r="R6" s="379"/>
      <c r="S6" s="379"/>
      <c r="T6" s="379"/>
      <c r="U6" s="379"/>
      <c r="V6" s="379"/>
      <c r="W6" s="379"/>
      <c r="X6" s="379"/>
      <c r="Y6" s="379"/>
      <c r="Z6" s="411"/>
    </row>
    <row r="7" spans="2:37" ht="15.75" customHeight="1" x14ac:dyDescent="0.25">
      <c r="B7" s="1574" t="s">
        <v>18</v>
      </c>
      <c r="C7" s="1574"/>
      <c r="D7" s="1574"/>
      <c r="E7" s="1574"/>
      <c r="F7" s="1574"/>
      <c r="G7" s="1574"/>
      <c r="H7" s="378"/>
      <c r="I7" s="378"/>
      <c r="J7" s="378"/>
      <c r="K7" s="238"/>
      <c r="L7" s="238"/>
      <c r="M7" s="238"/>
      <c r="N7" s="238"/>
      <c r="O7" s="238"/>
      <c r="P7" s="238"/>
      <c r="Q7" s="238"/>
      <c r="R7" s="238"/>
      <c r="S7" s="238"/>
      <c r="T7" s="238"/>
      <c r="U7" s="238"/>
      <c r="V7" s="238"/>
      <c r="W7" s="238"/>
      <c r="X7" s="238"/>
      <c r="Y7" s="238"/>
      <c r="Z7" s="411"/>
    </row>
    <row r="8" spans="2:37" ht="14.25" customHeight="1" x14ac:dyDescent="0.25">
      <c r="B8" s="1586" t="s">
        <v>93</v>
      </c>
      <c r="C8" s="1586"/>
      <c r="D8" s="1586"/>
      <c r="E8" s="1586"/>
      <c r="F8" s="1586"/>
      <c r="G8" s="1586"/>
      <c r="H8" s="1586"/>
      <c r="I8" s="1586"/>
      <c r="J8" s="1586"/>
      <c r="K8" s="1586"/>
      <c r="L8" s="1586"/>
      <c r="M8" s="1586"/>
      <c r="N8" s="1586"/>
      <c r="O8" s="1586"/>
      <c r="P8" s="1586"/>
      <c r="Q8" s="1586"/>
      <c r="R8" s="1586"/>
      <c r="S8" s="1586"/>
      <c r="T8" s="1586"/>
      <c r="U8" s="1586"/>
      <c r="V8" s="1586"/>
      <c r="W8" s="1586"/>
      <c r="X8" s="1586"/>
      <c r="Y8" s="1586"/>
      <c r="Z8" s="1586"/>
    </row>
    <row r="9" spans="2:37" ht="16.5" customHeight="1" thickBot="1" x14ac:dyDescent="0.3">
      <c r="B9" s="1583" t="s">
        <v>94</v>
      </c>
      <c r="C9" s="1583"/>
      <c r="D9" s="1583"/>
      <c r="E9" s="1583"/>
      <c r="F9" s="1583"/>
      <c r="G9" s="1583"/>
      <c r="H9" s="1583"/>
      <c r="I9" s="1583"/>
      <c r="J9" s="1583"/>
      <c r="K9" s="1583"/>
      <c r="L9" s="1583"/>
      <c r="M9" s="1583"/>
      <c r="N9" s="1583"/>
      <c r="O9" s="1583"/>
      <c r="P9" s="1583"/>
      <c r="Q9" s="1583"/>
      <c r="R9" s="1583"/>
      <c r="S9" s="1583"/>
      <c r="T9" s="1583"/>
      <c r="U9" s="1583"/>
      <c r="V9" s="1583"/>
      <c r="W9" s="1583"/>
      <c r="X9" s="1583"/>
      <c r="Y9" s="1583"/>
      <c r="Z9" s="1583"/>
    </row>
    <row r="10" spans="2:37" ht="15" customHeight="1" thickBot="1" x14ac:dyDescent="0.25">
      <c r="B10" s="1580" t="s">
        <v>23</v>
      </c>
      <c r="C10" s="1575" t="s">
        <v>14</v>
      </c>
      <c r="D10" s="1590" t="s">
        <v>26</v>
      </c>
      <c r="E10" s="1577" t="s">
        <v>27</v>
      </c>
      <c r="F10" s="1575" t="s">
        <v>1</v>
      </c>
      <c r="G10" s="1570" t="s">
        <v>28</v>
      </c>
      <c r="H10" s="1575" t="s">
        <v>29</v>
      </c>
      <c r="I10" s="1577" t="s">
        <v>30</v>
      </c>
      <c r="J10" s="1575" t="s">
        <v>16</v>
      </c>
      <c r="K10" s="1590" t="s">
        <v>31</v>
      </c>
      <c r="L10" s="1587" t="s">
        <v>5</v>
      </c>
      <c r="M10" s="1588"/>
      <c r="N10" s="1588"/>
      <c r="O10" s="1588"/>
      <c r="P10" s="1588"/>
      <c r="Q10" s="1588"/>
      <c r="R10" s="1588"/>
      <c r="S10" s="1588"/>
      <c r="T10" s="1588"/>
      <c r="U10" s="1588"/>
      <c r="V10" s="1588"/>
      <c r="W10" s="1588"/>
      <c r="X10" s="1588"/>
      <c r="Y10" s="1588"/>
      <c r="Z10" s="1588"/>
      <c r="AA10" s="1588"/>
      <c r="AB10" s="1588"/>
      <c r="AC10" s="1588"/>
      <c r="AD10" s="1589"/>
    </row>
    <row r="11" spans="2:37" ht="11.25" customHeight="1" thickBot="1" x14ac:dyDescent="0.25">
      <c r="B11" s="1581"/>
      <c r="C11" s="1576"/>
      <c r="D11" s="1591"/>
      <c r="E11" s="1578"/>
      <c r="F11" s="1576"/>
      <c r="G11" s="1571"/>
      <c r="H11" s="1576"/>
      <c r="I11" s="1578"/>
      <c r="J11" s="1576"/>
      <c r="K11" s="1591"/>
      <c r="L11" s="1592" t="s">
        <v>12</v>
      </c>
      <c r="M11" s="1592"/>
      <c r="N11" s="1593"/>
      <c r="O11" s="1594"/>
      <c r="P11" s="1594"/>
      <c r="Q11" s="1595"/>
      <c r="R11" s="1587" t="s">
        <v>13</v>
      </c>
      <c r="S11" s="1588"/>
      <c r="T11" s="1588"/>
      <c r="U11" s="1588"/>
      <c r="V11" s="1588"/>
      <c r="W11" s="1588"/>
      <c r="X11" s="1592" t="s">
        <v>22</v>
      </c>
      <c r="Y11" s="1592"/>
      <c r="Z11" s="1593"/>
      <c r="AA11" s="1594"/>
      <c r="AB11" s="1594"/>
      <c r="AC11" s="1595"/>
      <c r="AD11" s="377"/>
      <c r="AE11" s="331"/>
      <c r="AF11" s="331"/>
      <c r="AG11" s="331"/>
      <c r="AH11" s="331"/>
    </row>
    <row r="12" spans="2:37" ht="12.75" customHeight="1" x14ac:dyDescent="0.2">
      <c r="B12" s="1581"/>
      <c r="C12" s="1576"/>
      <c r="D12" s="1591"/>
      <c r="E12" s="1578"/>
      <c r="F12" s="1576"/>
      <c r="G12" s="1571"/>
      <c r="H12" s="1576"/>
      <c r="I12" s="1578"/>
      <c r="J12" s="1576"/>
      <c r="K12" s="1591"/>
      <c r="L12" s="1573" t="s">
        <v>2</v>
      </c>
      <c r="M12" s="1579"/>
      <c r="N12" s="1572" t="s">
        <v>8</v>
      </c>
      <c r="O12" s="1573"/>
      <c r="P12" s="1596" t="s">
        <v>3</v>
      </c>
      <c r="Q12" s="1597"/>
      <c r="R12" s="1573" t="s">
        <v>2</v>
      </c>
      <c r="S12" s="1579"/>
      <c r="T12" s="1572" t="s">
        <v>8</v>
      </c>
      <c r="U12" s="1573"/>
      <c r="V12" s="1596" t="s">
        <v>3</v>
      </c>
      <c r="W12" s="1597"/>
      <c r="X12" s="1573" t="s">
        <v>2</v>
      </c>
      <c r="Y12" s="1579"/>
      <c r="Z12" s="1572" t="s">
        <v>8</v>
      </c>
      <c r="AA12" s="1573"/>
      <c r="AB12" s="1596" t="s">
        <v>3</v>
      </c>
      <c r="AC12" s="1597"/>
      <c r="AD12" s="1584" t="s">
        <v>3</v>
      </c>
      <c r="AE12" s="331"/>
      <c r="AF12" s="331"/>
      <c r="AG12" s="331"/>
      <c r="AH12" s="331"/>
    </row>
    <row r="13" spans="2:37" ht="12.75" customHeight="1" thickBot="1" x14ac:dyDescent="0.25">
      <c r="B13" s="1581"/>
      <c r="C13" s="1576"/>
      <c r="D13" s="1591"/>
      <c r="E13" s="1578"/>
      <c r="F13" s="1576"/>
      <c r="G13" s="1571"/>
      <c r="H13" s="1576"/>
      <c r="I13" s="1578"/>
      <c r="J13" s="1576"/>
      <c r="K13" s="1591"/>
      <c r="L13" s="376">
        <v>20</v>
      </c>
      <c r="M13" s="375" t="s">
        <v>24</v>
      </c>
      <c r="N13" s="374">
        <v>17</v>
      </c>
      <c r="O13" s="373" t="s">
        <v>24</v>
      </c>
      <c r="P13" s="1598"/>
      <c r="Q13" s="1599"/>
      <c r="R13" s="376">
        <v>20</v>
      </c>
      <c r="S13" s="375" t="s">
        <v>24</v>
      </c>
      <c r="T13" s="374">
        <v>17</v>
      </c>
      <c r="U13" s="373" t="s">
        <v>24</v>
      </c>
      <c r="V13" s="1598"/>
      <c r="W13" s="1599"/>
      <c r="X13" s="376">
        <v>20</v>
      </c>
      <c r="Y13" s="375" t="s">
        <v>24</v>
      </c>
      <c r="Z13" s="374">
        <v>17</v>
      </c>
      <c r="AA13" s="373" t="s">
        <v>24</v>
      </c>
      <c r="AB13" s="1598"/>
      <c r="AC13" s="1599"/>
      <c r="AD13" s="1585"/>
      <c r="AE13" s="331"/>
      <c r="AF13" s="331"/>
      <c r="AG13" s="331"/>
      <c r="AH13" s="331"/>
    </row>
    <row r="14" spans="2:37" ht="19.5" customHeight="1" thickBot="1" x14ac:dyDescent="0.25">
      <c r="B14" s="1581"/>
      <c r="C14" s="1576"/>
      <c r="D14" s="1604"/>
      <c r="E14" s="1600"/>
      <c r="F14" s="1601"/>
      <c r="G14" s="1603"/>
      <c r="H14" s="1601"/>
      <c r="I14" s="1600"/>
      <c r="J14" s="1601"/>
      <c r="K14" s="1604"/>
      <c r="L14" s="372" t="s">
        <v>9</v>
      </c>
      <c r="M14" s="371" t="s">
        <v>10</v>
      </c>
      <c r="N14" s="370" t="s">
        <v>9</v>
      </c>
      <c r="O14" s="369" t="s">
        <v>10</v>
      </c>
      <c r="P14" s="368" t="s">
        <v>9</v>
      </c>
      <c r="Q14" s="367" t="s">
        <v>10</v>
      </c>
      <c r="R14" s="372" t="s">
        <v>9</v>
      </c>
      <c r="S14" s="371" t="s">
        <v>10</v>
      </c>
      <c r="T14" s="370" t="s">
        <v>9</v>
      </c>
      <c r="U14" s="369" t="s">
        <v>10</v>
      </c>
      <c r="V14" s="367" t="s">
        <v>9</v>
      </c>
      <c r="W14" s="412" t="s">
        <v>10</v>
      </c>
      <c r="X14" s="372" t="s">
        <v>9</v>
      </c>
      <c r="Y14" s="371" t="s">
        <v>10</v>
      </c>
      <c r="Z14" s="370" t="s">
        <v>9</v>
      </c>
      <c r="AA14" s="369" t="s">
        <v>10</v>
      </c>
      <c r="AB14" s="367" t="s">
        <v>9</v>
      </c>
      <c r="AC14" s="412" t="s">
        <v>10</v>
      </c>
      <c r="AD14" s="366" t="s">
        <v>6</v>
      </c>
      <c r="AE14" s="331"/>
      <c r="AF14" s="331"/>
      <c r="AG14" s="331"/>
      <c r="AH14" s="331"/>
    </row>
    <row r="15" spans="2:37" ht="15.75" customHeight="1" thickBot="1" x14ac:dyDescent="0.25">
      <c r="B15" s="413" t="s">
        <v>95</v>
      </c>
      <c r="C15" s="1608"/>
      <c r="D15" s="1608"/>
      <c r="E15" s="1608"/>
      <c r="F15" s="1608"/>
      <c r="G15" s="1608"/>
      <c r="H15" s="1608"/>
      <c r="I15" s="1608"/>
      <c r="J15" s="1608"/>
      <c r="K15" s="1608"/>
      <c r="L15" s="1608"/>
      <c r="M15" s="1608"/>
      <c r="N15" s="1608"/>
      <c r="O15" s="1608"/>
      <c r="P15" s="1608"/>
      <c r="Q15" s="1608"/>
      <c r="R15" s="1608"/>
      <c r="S15" s="1608"/>
      <c r="T15" s="1608"/>
      <c r="U15" s="1608"/>
      <c r="V15" s="1608"/>
      <c r="W15" s="1608"/>
      <c r="X15" s="1608"/>
      <c r="Y15" s="1608"/>
      <c r="Z15" s="1608"/>
      <c r="AA15" s="1608"/>
      <c r="AB15" s="1608"/>
      <c r="AC15" s="1608"/>
      <c r="AD15" s="1609"/>
      <c r="AE15" s="331"/>
      <c r="AF15" s="331"/>
      <c r="AG15" s="331"/>
      <c r="AH15" s="331"/>
    </row>
    <row r="16" spans="2:37" s="97" customFormat="1" ht="13.5" customHeight="1" thickBot="1" x14ac:dyDescent="0.3">
      <c r="B16" s="414" t="s">
        <v>96</v>
      </c>
      <c r="C16" s="1610"/>
      <c r="D16" s="1611"/>
      <c r="E16" s="1611"/>
      <c r="F16" s="1611"/>
      <c r="G16" s="1611"/>
      <c r="H16" s="1611"/>
      <c r="I16" s="1611"/>
      <c r="J16" s="1611"/>
      <c r="K16" s="1611"/>
      <c r="L16" s="1611"/>
      <c r="M16" s="1611"/>
      <c r="N16" s="1611"/>
      <c r="O16" s="1611"/>
      <c r="P16" s="1611"/>
      <c r="Q16" s="1611"/>
      <c r="R16" s="1611"/>
      <c r="S16" s="1611"/>
      <c r="T16" s="1611"/>
      <c r="U16" s="1611"/>
      <c r="V16" s="1611"/>
      <c r="W16" s="1611"/>
      <c r="X16" s="1611"/>
      <c r="Y16" s="1611"/>
      <c r="Z16" s="1611"/>
      <c r="AA16" s="1611"/>
      <c r="AB16" s="1611"/>
      <c r="AC16" s="1611"/>
      <c r="AD16" s="1612"/>
      <c r="AE16" s="98"/>
      <c r="AF16" s="98"/>
      <c r="AG16" s="98"/>
      <c r="AH16" s="98"/>
    </row>
    <row r="17" spans="2:41" s="97" customFormat="1" ht="25.5" customHeight="1" x14ac:dyDescent="0.25">
      <c r="B17" s="415" t="s">
        <v>97</v>
      </c>
      <c r="C17" s="416">
        <v>5</v>
      </c>
      <c r="D17" s="417">
        <f>C17*27</f>
        <v>135</v>
      </c>
      <c r="E17" s="417">
        <f>C17*27</f>
        <v>135</v>
      </c>
      <c r="F17" s="418">
        <v>135</v>
      </c>
      <c r="G17" s="419"/>
      <c r="H17" s="419"/>
      <c r="I17" s="419"/>
      <c r="J17" s="419"/>
      <c r="K17" s="420"/>
      <c r="L17" s="421">
        <v>23</v>
      </c>
      <c r="M17" s="422"/>
      <c r="N17" s="423">
        <v>22</v>
      </c>
      <c r="O17" s="424"/>
      <c r="P17" s="425">
        <f>SUM(L17,N17)</f>
        <v>45</v>
      </c>
      <c r="Q17" s="426">
        <f>SUM(M17,O17)</f>
        <v>0</v>
      </c>
      <c r="R17" s="421">
        <v>23</v>
      </c>
      <c r="S17" s="422"/>
      <c r="T17" s="423">
        <v>22</v>
      </c>
      <c r="U17" s="424"/>
      <c r="V17" s="425">
        <f>SUM(R17,T17)</f>
        <v>45</v>
      </c>
      <c r="W17" s="426">
        <f>SUM(S17,U17)</f>
        <v>0</v>
      </c>
      <c r="X17" s="421">
        <v>25</v>
      </c>
      <c r="Y17" s="422"/>
      <c r="Z17" s="423">
        <v>20</v>
      </c>
      <c r="AA17" s="424"/>
      <c r="AB17" s="425">
        <f>SUM(X17,Z17)</f>
        <v>45</v>
      </c>
      <c r="AC17" s="426">
        <f>SUM(Y17,AA17)</f>
        <v>0</v>
      </c>
      <c r="AD17" s="427">
        <f>SUM(P17:Q17,V17:W17,AB17:AC17)</f>
        <v>135</v>
      </c>
      <c r="AE17" s="98"/>
      <c r="AF17" s="98"/>
      <c r="AG17" s="98"/>
      <c r="AH17" s="98"/>
    </row>
    <row r="18" spans="2:41" s="97" customFormat="1" ht="44.45" customHeight="1" x14ac:dyDescent="0.25">
      <c r="B18" s="415" t="s">
        <v>98</v>
      </c>
      <c r="C18" s="194">
        <v>9</v>
      </c>
      <c r="D18" s="417">
        <f>C18*27+9</f>
        <v>252</v>
      </c>
      <c r="E18" s="417">
        <f>C18*27+9</f>
        <v>252</v>
      </c>
      <c r="F18" s="428">
        <v>252</v>
      </c>
      <c r="G18" s="201"/>
      <c r="H18" s="201"/>
      <c r="I18" s="201"/>
      <c r="J18" s="201"/>
      <c r="K18" s="429"/>
      <c r="L18" s="430">
        <v>42</v>
      </c>
      <c r="M18" s="201"/>
      <c r="N18" s="428">
        <v>42</v>
      </c>
      <c r="O18" s="429"/>
      <c r="P18" s="431">
        <f t="shared" ref="P18:Q24" si="0">SUM(L18,N18)</f>
        <v>84</v>
      </c>
      <c r="Q18" s="432">
        <f t="shared" si="0"/>
        <v>0</v>
      </c>
      <c r="R18" s="430">
        <v>42</v>
      </c>
      <c r="S18" s="201"/>
      <c r="T18" s="428">
        <v>42</v>
      </c>
      <c r="U18" s="429"/>
      <c r="V18" s="431">
        <f t="shared" ref="V18:W24" si="1">SUM(R18,T18)</f>
        <v>84</v>
      </c>
      <c r="W18" s="432">
        <f t="shared" si="1"/>
        <v>0</v>
      </c>
      <c r="X18" s="430">
        <v>44</v>
      </c>
      <c r="Y18" s="201"/>
      <c r="Z18" s="428">
        <v>40</v>
      </c>
      <c r="AA18" s="429"/>
      <c r="AB18" s="431">
        <f t="shared" ref="AB18:AC24" si="2">SUM(X18,Z18)</f>
        <v>84</v>
      </c>
      <c r="AC18" s="432">
        <f t="shared" si="2"/>
        <v>0</v>
      </c>
      <c r="AD18" s="427">
        <f t="shared" ref="AD18:AD24" si="3">SUM(P18:Q18,V18:W18,AB18:AC18)</f>
        <v>252</v>
      </c>
      <c r="AE18" s="98"/>
      <c r="AF18" s="98"/>
      <c r="AG18" s="98"/>
      <c r="AH18" s="98"/>
    </row>
    <row r="19" spans="2:41" s="97" customFormat="1" ht="19.899999999999999" customHeight="1" x14ac:dyDescent="0.25">
      <c r="B19" s="415" t="s">
        <v>99</v>
      </c>
      <c r="C19" s="194">
        <v>5</v>
      </c>
      <c r="D19" s="417">
        <f t="shared" ref="D19:D24" si="4">C19*27</f>
        <v>135</v>
      </c>
      <c r="E19" s="417">
        <f t="shared" ref="E19:E24" si="5">C19*27</f>
        <v>135</v>
      </c>
      <c r="F19" s="428">
        <v>135</v>
      </c>
      <c r="G19" s="201"/>
      <c r="H19" s="201"/>
      <c r="I19" s="201"/>
      <c r="J19" s="201"/>
      <c r="K19" s="429"/>
      <c r="L19" s="430">
        <v>23</v>
      </c>
      <c r="M19" s="201"/>
      <c r="N19" s="428">
        <v>22</v>
      </c>
      <c r="O19" s="429"/>
      <c r="P19" s="431">
        <f t="shared" si="0"/>
        <v>45</v>
      </c>
      <c r="Q19" s="432">
        <f t="shared" si="0"/>
        <v>0</v>
      </c>
      <c r="R19" s="430">
        <v>23</v>
      </c>
      <c r="S19" s="201"/>
      <c r="T19" s="428">
        <v>22</v>
      </c>
      <c r="U19" s="429"/>
      <c r="V19" s="431">
        <f t="shared" si="1"/>
        <v>45</v>
      </c>
      <c r="W19" s="432">
        <f t="shared" si="1"/>
        <v>0</v>
      </c>
      <c r="X19" s="430">
        <v>25</v>
      </c>
      <c r="Y19" s="201"/>
      <c r="Z19" s="428">
        <v>20</v>
      </c>
      <c r="AA19" s="429"/>
      <c r="AB19" s="431">
        <f t="shared" si="2"/>
        <v>45</v>
      </c>
      <c r="AC19" s="432">
        <f t="shared" si="2"/>
        <v>0</v>
      </c>
      <c r="AD19" s="427">
        <f t="shared" si="3"/>
        <v>135</v>
      </c>
      <c r="AE19" s="98"/>
      <c r="AF19" s="98"/>
      <c r="AG19" s="98"/>
      <c r="AH19" s="98"/>
    </row>
    <row r="20" spans="2:41" s="97" customFormat="1" ht="21.6" customHeight="1" x14ac:dyDescent="0.25">
      <c r="B20" s="415" t="s">
        <v>100</v>
      </c>
      <c r="C20" s="194">
        <v>9</v>
      </c>
      <c r="D20" s="417">
        <f t="shared" si="4"/>
        <v>243</v>
      </c>
      <c r="E20" s="417">
        <f t="shared" si="5"/>
        <v>243</v>
      </c>
      <c r="F20" s="428">
        <v>243</v>
      </c>
      <c r="G20" s="201"/>
      <c r="H20" s="201"/>
      <c r="I20" s="201"/>
      <c r="J20" s="201"/>
      <c r="K20" s="429"/>
      <c r="L20" s="430">
        <v>41</v>
      </c>
      <c r="M20" s="201"/>
      <c r="N20" s="428">
        <v>40</v>
      </c>
      <c r="O20" s="429"/>
      <c r="P20" s="431">
        <f t="shared" si="0"/>
        <v>81</v>
      </c>
      <c r="Q20" s="432">
        <f t="shared" si="0"/>
        <v>0</v>
      </c>
      <c r="R20" s="430">
        <v>41</v>
      </c>
      <c r="S20" s="201"/>
      <c r="T20" s="428">
        <v>40</v>
      </c>
      <c r="U20" s="429"/>
      <c r="V20" s="431">
        <f t="shared" si="1"/>
        <v>81</v>
      </c>
      <c r="W20" s="432">
        <f t="shared" si="1"/>
        <v>0</v>
      </c>
      <c r="X20" s="430">
        <v>46</v>
      </c>
      <c r="Y20" s="201"/>
      <c r="Z20" s="428">
        <v>35</v>
      </c>
      <c r="AA20" s="429"/>
      <c r="AB20" s="431">
        <f t="shared" si="2"/>
        <v>81</v>
      </c>
      <c r="AC20" s="432">
        <f t="shared" si="2"/>
        <v>0</v>
      </c>
      <c r="AD20" s="427">
        <f t="shared" si="3"/>
        <v>243</v>
      </c>
      <c r="AE20" s="98"/>
      <c r="AF20" s="98"/>
      <c r="AG20" s="98"/>
      <c r="AH20" s="98"/>
    </row>
    <row r="21" spans="2:41" s="97" customFormat="1" ht="16.899999999999999" customHeight="1" x14ac:dyDescent="0.25">
      <c r="B21" s="415" t="s">
        <v>101</v>
      </c>
      <c r="C21" s="194">
        <v>6</v>
      </c>
      <c r="D21" s="417">
        <f t="shared" si="4"/>
        <v>162</v>
      </c>
      <c r="E21" s="417">
        <f t="shared" si="5"/>
        <v>162</v>
      </c>
      <c r="F21" s="428">
        <v>162</v>
      </c>
      <c r="G21" s="201"/>
      <c r="H21" s="201"/>
      <c r="I21" s="201"/>
      <c r="J21" s="201"/>
      <c r="K21" s="429"/>
      <c r="L21" s="430">
        <v>27</v>
      </c>
      <c r="M21" s="201"/>
      <c r="N21" s="428">
        <v>27</v>
      </c>
      <c r="O21" s="429"/>
      <c r="P21" s="431">
        <f t="shared" si="0"/>
        <v>54</v>
      </c>
      <c r="Q21" s="432">
        <f t="shared" si="0"/>
        <v>0</v>
      </c>
      <c r="R21" s="430">
        <v>27</v>
      </c>
      <c r="S21" s="201"/>
      <c r="T21" s="428">
        <v>27</v>
      </c>
      <c r="U21" s="429"/>
      <c r="V21" s="431">
        <f t="shared" si="1"/>
        <v>54</v>
      </c>
      <c r="W21" s="432">
        <f t="shared" si="1"/>
        <v>0</v>
      </c>
      <c r="X21" s="430">
        <v>29</v>
      </c>
      <c r="Y21" s="201"/>
      <c r="Z21" s="428">
        <v>25</v>
      </c>
      <c r="AA21" s="429"/>
      <c r="AB21" s="431">
        <f t="shared" si="2"/>
        <v>54</v>
      </c>
      <c r="AC21" s="432">
        <f t="shared" si="2"/>
        <v>0</v>
      </c>
      <c r="AD21" s="427">
        <f t="shared" si="3"/>
        <v>162</v>
      </c>
      <c r="AE21" s="98"/>
      <c r="AF21" s="98"/>
      <c r="AG21" s="98"/>
      <c r="AH21" s="98"/>
    </row>
    <row r="22" spans="2:41" s="238" customFormat="1" ht="16.5" customHeight="1" x14ac:dyDescent="0.25">
      <c r="B22" s="415" t="s">
        <v>102</v>
      </c>
      <c r="C22" s="194">
        <v>5</v>
      </c>
      <c r="D22" s="417">
        <f t="shared" si="4"/>
        <v>135</v>
      </c>
      <c r="E22" s="417">
        <f t="shared" si="5"/>
        <v>135</v>
      </c>
      <c r="F22" s="428">
        <v>135</v>
      </c>
      <c r="G22" s="201"/>
      <c r="H22" s="201"/>
      <c r="I22" s="201"/>
      <c r="J22" s="201"/>
      <c r="K22" s="429"/>
      <c r="L22" s="430">
        <v>23</v>
      </c>
      <c r="M22" s="201"/>
      <c r="N22" s="428">
        <v>22</v>
      </c>
      <c r="O22" s="429"/>
      <c r="P22" s="431">
        <f t="shared" si="0"/>
        <v>45</v>
      </c>
      <c r="Q22" s="432">
        <f t="shared" si="0"/>
        <v>0</v>
      </c>
      <c r="R22" s="430">
        <v>23</v>
      </c>
      <c r="S22" s="201"/>
      <c r="T22" s="428">
        <v>22</v>
      </c>
      <c r="U22" s="429"/>
      <c r="V22" s="431">
        <f t="shared" si="1"/>
        <v>45</v>
      </c>
      <c r="W22" s="432">
        <f t="shared" si="1"/>
        <v>0</v>
      </c>
      <c r="X22" s="430">
        <v>25</v>
      </c>
      <c r="Y22" s="201"/>
      <c r="Z22" s="428">
        <v>20</v>
      </c>
      <c r="AA22" s="429"/>
      <c r="AB22" s="431">
        <f t="shared" si="2"/>
        <v>45</v>
      </c>
      <c r="AC22" s="432">
        <f t="shared" si="2"/>
        <v>0</v>
      </c>
      <c r="AD22" s="427">
        <f t="shared" si="3"/>
        <v>135</v>
      </c>
      <c r="AE22" s="98"/>
      <c r="AF22" s="98"/>
      <c r="AG22" s="98"/>
      <c r="AH22" s="433"/>
      <c r="AI22" s="434"/>
      <c r="AJ22" s="434"/>
      <c r="AK22" s="434"/>
      <c r="AL22" s="434"/>
      <c r="AM22" s="434"/>
      <c r="AN22" s="434"/>
      <c r="AO22" s="434"/>
    </row>
    <row r="23" spans="2:41" s="238" customFormat="1" ht="16.5" customHeight="1" x14ac:dyDescent="0.25">
      <c r="B23" s="415" t="s">
        <v>103</v>
      </c>
      <c r="C23" s="194">
        <v>5</v>
      </c>
      <c r="D23" s="417">
        <f t="shared" si="4"/>
        <v>135</v>
      </c>
      <c r="E23" s="417">
        <f t="shared" si="5"/>
        <v>135</v>
      </c>
      <c r="F23" s="428">
        <v>135</v>
      </c>
      <c r="G23" s="201"/>
      <c r="H23" s="201"/>
      <c r="I23" s="201"/>
      <c r="J23" s="201"/>
      <c r="K23" s="429"/>
      <c r="L23" s="430">
        <v>23</v>
      </c>
      <c r="M23" s="201"/>
      <c r="N23" s="428">
        <v>22</v>
      </c>
      <c r="O23" s="429"/>
      <c r="P23" s="431">
        <f t="shared" si="0"/>
        <v>45</v>
      </c>
      <c r="Q23" s="432">
        <f t="shared" si="0"/>
        <v>0</v>
      </c>
      <c r="R23" s="430">
        <v>23</v>
      </c>
      <c r="S23" s="201"/>
      <c r="T23" s="428">
        <v>22</v>
      </c>
      <c r="U23" s="429"/>
      <c r="V23" s="431">
        <f t="shared" si="1"/>
        <v>45</v>
      </c>
      <c r="W23" s="432">
        <f t="shared" si="1"/>
        <v>0</v>
      </c>
      <c r="X23" s="430">
        <v>25</v>
      </c>
      <c r="Y23" s="201"/>
      <c r="Z23" s="428">
        <v>20</v>
      </c>
      <c r="AA23" s="429"/>
      <c r="AB23" s="431">
        <f t="shared" si="2"/>
        <v>45</v>
      </c>
      <c r="AC23" s="432">
        <f t="shared" si="2"/>
        <v>0</v>
      </c>
      <c r="AD23" s="427">
        <f t="shared" si="3"/>
        <v>135</v>
      </c>
      <c r="AE23" s="98"/>
      <c r="AF23" s="98"/>
      <c r="AG23" s="98"/>
      <c r="AH23" s="433"/>
      <c r="AI23" s="434"/>
      <c r="AJ23" s="434"/>
      <c r="AK23" s="434"/>
      <c r="AL23" s="434"/>
      <c r="AM23" s="434"/>
      <c r="AN23" s="434"/>
      <c r="AO23" s="434"/>
    </row>
    <row r="24" spans="2:41" s="238" customFormat="1" ht="16.5" customHeight="1" thickBot="1" x14ac:dyDescent="0.3">
      <c r="B24" s="415" t="s">
        <v>104</v>
      </c>
      <c r="C24" s="435">
        <v>5</v>
      </c>
      <c r="D24" s="417">
        <f t="shared" si="4"/>
        <v>135</v>
      </c>
      <c r="E24" s="417">
        <f t="shared" si="5"/>
        <v>135</v>
      </c>
      <c r="F24" s="436">
        <v>135</v>
      </c>
      <c r="G24" s="437"/>
      <c r="H24" s="437"/>
      <c r="I24" s="437"/>
      <c r="J24" s="437"/>
      <c r="K24" s="438"/>
      <c r="L24" s="430">
        <v>23</v>
      </c>
      <c r="M24" s="201"/>
      <c r="N24" s="428">
        <v>22</v>
      </c>
      <c r="O24" s="438"/>
      <c r="P24" s="439">
        <f t="shared" si="0"/>
        <v>45</v>
      </c>
      <c r="Q24" s="440">
        <f t="shared" si="0"/>
        <v>0</v>
      </c>
      <c r="R24" s="430">
        <v>23</v>
      </c>
      <c r="S24" s="201"/>
      <c r="T24" s="428">
        <v>22</v>
      </c>
      <c r="U24" s="438"/>
      <c r="V24" s="439">
        <f t="shared" si="1"/>
        <v>45</v>
      </c>
      <c r="W24" s="440">
        <f t="shared" si="1"/>
        <v>0</v>
      </c>
      <c r="X24" s="430">
        <v>25</v>
      </c>
      <c r="Y24" s="201"/>
      <c r="Z24" s="428">
        <v>20</v>
      </c>
      <c r="AA24" s="438"/>
      <c r="AB24" s="439">
        <f t="shared" si="2"/>
        <v>45</v>
      </c>
      <c r="AC24" s="440">
        <f t="shared" si="2"/>
        <v>0</v>
      </c>
      <c r="AD24" s="427">
        <f t="shared" si="3"/>
        <v>135</v>
      </c>
      <c r="AE24" s="98"/>
      <c r="AF24" s="98"/>
      <c r="AG24" s="98"/>
      <c r="AH24" s="433"/>
      <c r="AI24" s="434"/>
      <c r="AJ24" s="434"/>
      <c r="AK24" s="434"/>
      <c r="AL24" s="434"/>
      <c r="AM24" s="434"/>
      <c r="AN24" s="434"/>
      <c r="AO24" s="434"/>
    </row>
    <row r="25" spans="2:41" s="238" customFormat="1" ht="16.5" customHeight="1" thickBot="1" x14ac:dyDescent="0.3">
      <c r="B25" s="441" t="s">
        <v>105</v>
      </c>
      <c r="C25" s="442">
        <f>SUM(C17:C24)</f>
        <v>49</v>
      </c>
      <c r="D25" s="442">
        <f t="shared" ref="D25:AD25" si="6">SUM(D17:D24)</f>
        <v>1332</v>
      </c>
      <c r="E25" s="442">
        <f t="shared" si="6"/>
        <v>1332</v>
      </c>
      <c r="F25" s="442">
        <f t="shared" si="6"/>
        <v>1332</v>
      </c>
      <c r="G25" s="442">
        <f t="shared" si="6"/>
        <v>0</v>
      </c>
      <c r="H25" s="442">
        <f t="shared" si="6"/>
        <v>0</v>
      </c>
      <c r="I25" s="442">
        <f t="shared" si="6"/>
        <v>0</v>
      </c>
      <c r="J25" s="442">
        <f t="shared" si="6"/>
        <v>0</v>
      </c>
      <c r="K25" s="442">
        <f t="shared" si="6"/>
        <v>0</v>
      </c>
      <c r="L25" s="442">
        <f t="shared" si="6"/>
        <v>225</v>
      </c>
      <c r="M25" s="442">
        <f t="shared" si="6"/>
        <v>0</v>
      </c>
      <c r="N25" s="442">
        <f t="shared" si="6"/>
        <v>219</v>
      </c>
      <c r="O25" s="442">
        <f t="shared" si="6"/>
        <v>0</v>
      </c>
      <c r="P25" s="443">
        <f t="shared" si="6"/>
        <v>444</v>
      </c>
      <c r="Q25" s="443">
        <f t="shared" si="6"/>
        <v>0</v>
      </c>
      <c r="R25" s="442">
        <f t="shared" si="6"/>
        <v>225</v>
      </c>
      <c r="S25" s="442">
        <f t="shared" si="6"/>
        <v>0</v>
      </c>
      <c r="T25" s="442">
        <f t="shared" si="6"/>
        <v>219</v>
      </c>
      <c r="U25" s="442">
        <f t="shared" si="6"/>
        <v>0</v>
      </c>
      <c r="V25" s="443">
        <f t="shared" si="6"/>
        <v>444</v>
      </c>
      <c r="W25" s="443">
        <f t="shared" si="6"/>
        <v>0</v>
      </c>
      <c r="X25" s="442">
        <f t="shared" si="6"/>
        <v>244</v>
      </c>
      <c r="Y25" s="442">
        <f t="shared" si="6"/>
        <v>0</v>
      </c>
      <c r="Z25" s="442">
        <f t="shared" si="6"/>
        <v>200</v>
      </c>
      <c r="AA25" s="442">
        <f t="shared" si="6"/>
        <v>0</v>
      </c>
      <c r="AB25" s="443">
        <f t="shared" si="6"/>
        <v>444</v>
      </c>
      <c r="AC25" s="443">
        <f t="shared" si="6"/>
        <v>0</v>
      </c>
      <c r="AD25" s="444">
        <f t="shared" si="6"/>
        <v>1332</v>
      </c>
      <c r="AE25" s="98"/>
      <c r="AF25" s="98"/>
      <c r="AG25" s="98"/>
      <c r="AH25" s="433"/>
      <c r="AI25" s="434"/>
      <c r="AJ25" s="434"/>
      <c r="AK25" s="434"/>
      <c r="AL25" s="434"/>
      <c r="AM25" s="434"/>
      <c r="AN25" s="434"/>
      <c r="AO25" s="434"/>
    </row>
    <row r="26" spans="2:41" s="238" customFormat="1" ht="28.9" customHeight="1" thickBot="1" x14ac:dyDescent="0.3">
      <c r="B26" s="445" t="s">
        <v>106</v>
      </c>
      <c r="C26" s="1610"/>
      <c r="D26" s="1611"/>
      <c r="E26" s="1611"/>
      <c r="F26" s="1611"/>
      <c r="G26" s="1611"/>
      <c r="H26" s="1611"/>
      <c r="I26" s="1611"/>
      <c r="J26" s="1611"/>
      <c r="K26" s="1611"/>
      <c r="L26" s="1611"/>
      <c r="M26" s="1611"/>
      <c r="N26" s="1611"/>
      <c r="O26" s="1611"/>
      <c r="P26" s="1611"/>
      <c r="Q26" s="1611"/>
      <c r="R26" s="1611"/>
      <c r="S26" s="1611"/>
      <c r="T26" s="1611"/>
      <c r="U26" s="1611"/>
      <c r="V26" s="1611"/>
      <c r="W26" s="1611"/>
      <c r="X26" s="1611"/>
      <c r="Y26" s="1611"/>
      <c r="Z26" s="1611"/>
      <c r="AA26" s="1611"/>
      <c r="AB26" s="1611"/>
      <c r="AC26" s="1611"/>
      <c r="AD26" s="1612"/>
      <c r="AE26" s="98"/>
      <c r="AF26" s="98"/>
      <c r="AG26" s="98"/>
      <c r="AH26" s="433"/>
      <c r="AI26" s="434"/>
      <c r="AJ26" s="434"/>
      <c r="AK26" s="434"/>
      <c r="AL26" s="434"/>
      <c r="AM26" s="434"/>
      <c r="AN26" s="434"/>
      <c r="AO26" s="434"/>
    </row>
    <row r="27" spans="2:41" s="238" customFormat="1" ht="16.5" customHeight="1" x14ac:dyDescent="0.25">
      <c r="B27" s="415" t="s">
        <v>107</v>
      </c>
      <c r="C27" s="416">
        <v>10</v>
      </c>
      <c r="D27" s="417">
        <f>C27*27-9</f>
        <v>261</v>
      </c>
      <c r="E27" s="417">
        <f>C27*27-9</f>
        <v>261</v>
      </c>
      <c r="F27" s="418">
        <v>261</v>
      </c>
      <c r="G27" s="419"/>
      <c r="H27" s="419"/>
      <c r="I27" s="419"/>
      <c r="J27" s="419"/>
      <c r="K27" s="420"/>
      <c r="L27" s="421">
        <v>44</v>
      </c>
      <c r="M27" s="422"/>
      <c r="N27" s="423">
        <v>43</v>
      </c>
      <c r="O27" s="446"/>
      <c r="P27" s="431">
        <f t="shared" ref="P27:Q29" si="7">SUM(L27,N27)</f>
        <v>87</v>
      </c>
      <c r="Q27" s="432">
        <f t="shared" si="7"/>
        <v>0</v>
      </c>
      <c r="R27" s="418">
        <v>44</v>
      </c>
      <c r="S27" s="419"/>
      <c r="T27" s="418">
        <v>43</v>
      </c>
      <c r="U27" s="419"/>
      <c r="V27" s="431">
        <f t="shared" ref="V27:W29" si="8">SUM(R27,T27)</f>
        <v>87</v>
      </c>
      <c r="W27" s="432">
        <f t="shared" si="8"/>
        <v>0</v>
      </c>
      <c r="X27" s="418">
        <v>44</v>
      </c>
      <c r="Y27" s="419"/>
      <c r="Z27" s="418">
        <v>43</v>
      </c>
      <c r="AA27" s="419"/>
      <c r="AB27" s="431">
        <f t="shared" ref="AB27:AC29" si="9">SUM(X27,Z27)</f>
        <v>87</v>
      </c>
      <c r="AC27" s="432">
        <f t="shared" si="9"/>
        <v>0</v>
      </c>
      <c r="AD27" s="427">
        <f>SUM(P27:Q27,V27:W27,AB27:AC27)</f>
        <v>261</v>
      </c>
      <c r="AE27" s="98"/>
      <c r="AF27" s="98"/>
      <c r="AG27" s="98"/>
      <c r="AH27" s="433"/>
      <c r="AI27" s="434"/>
      <c r="AJ27" s="434"/>
      <c r="AK27" s="434"/>
      <c r="AL27" s="434"/>
      <c r="AM27" s="434"/>
      <c r="AN27" s="434"/>
      <c r="AO27" s="434"/>
    </row>
    <row r="28" spans="2:41" s="238" customFormat="1" ht="16.5" customHeight="1" x14ac:dyDescent="0.25">
      <c r="B28" s="415" t="s">
        <v>108</v>
      </c>
      <c r="C28" s="194">
        <v>2</v>
      </c>
      <c r="D28" s="417">
        <f>C28*27</f>
        <v>54</v>
      </c>
      <c r="E28" s="417">
        <f>C28*27</f>
        <v>54</v>
      </c>
      <c r="F28" s="428">
        <v>54</v>
      </c>
      <c r="G28" s="201"/>
      <c r="H28" s="201"/>
      <c r="I28" s="201"/>
      <c r="J28" s="201"/>
      <c r="K28" s="429"/>
      <c r="L28" s="430">
        <v>9</v>
      </c>
      <c r="M28" s="201"/>
      <c r="N28" s="428">
        <v>9</v>
      </c>
      <c r="O28" s="447"/>
      <c r="P28" s="431">
        <f t="shared" si="7"/>
        <v>18</v>
      </c>
      <c r="Q28" s="432">
        <f t="shared" si="7"/>
        <v>0</v>
      </c>
      <c r="R28" s="428">
        <v>9</v>
      </c>
      <c r="S28" s="201"/>
      <c r="T28" s="428">
        <v>9</v>
      </c>
      <c r="U28" s="201"/>
      <c r="V28" s="431">
        <f t="shared" si="8"/>
        <v>18</v>
      </c>
      <c r="W28" s="432">
        <f t="shared" si="8"/>
        <v>0</v>
      </c>
      <c r="X28" s="428">
        <v>9</v>
      </c>
      <c r="Y28" s="201"/>
      <c r="Z28" s="428">
        <v>9</v>
      </c>
      <c r="AA28" s="201"/>
      <c r="AB28" s="431">
        <f t="shared" si="9"/>
        <v>18</v>
      </c>
      <c r="AC28" s="432">
        <f t="shared" si="9"/>
        <v>0</v>
      </c>
      <c r="AD28" s="427">
        <f>SUM(P28:Q28,V28:W28,AB28:AC28)</f>
        <v>54</v>
      </c>
      <c r="AE28" s="98"/>
      <c r="AF28" s="98"/>
      <c r="AG28" s="98"/>
      <c r="AH28" s="433"/>
      <c r="AI28" s="434"/>
      <c r="AJ28" s="434"/>
      <c r="AK28" s="434"/>
      <c r="AL28" s="434"/>
      <c r="AM28" s="434"/>
      <c r="AN28" s="434"/>
      <c r="AO28" s="434"/>
    </row>
    <row r="29" spans="2:41" s="238" customFormat="1" ht="16.5" customHeight="1" thickBot="1" x14ac:dyDescent="0.3">
      <c r="B29" s="415" t="s">
        <v>109</v>
      </c>
      <c r="C29" s="114">
        <v>4</v>
      </c>
      <c r="D29" s="417">
        <f>C29*27</f>
        <v>108</v>
      </c>
      <c r="E29" s="417">
        <f>C29*27</f>
        <v>108</v>
      </c>
      <c r="F29" s="448">
        <v>108</v>
      </c>
      <c r="G29" s="449"/>
      <c r="H29" s="449"/>
      <c r="I29" s="449"/>
      <c r="J29" s="449"/>
      <c r="K29" s="450"/>
      <c r="L29" s="451">
        <v>18</v>
      </c>
      <c r="M29" s="449"/>
      <c r="N29" s="448">
        <v>18</v>
      </c>
      <c r="O29" s="452"/>
      <c r="P29" s="431">
        <f t="shared" si="7"/>
        <v>36</v>
      </c>
      <c r="Q29" s="432">
        <f t="shared" si="7"/>
        <v>0</v>
      </c>
      <c r="R29" s="448">
        <v>18</v>
      </c>
      <c r="S29" s="449"/>
      <c r="T29" s="448">
        <v>18</v>
      </c>
      <c r="U29" s="449"/>
      <c r="V29" s="431">
        <f t="shared" si="8"/>
        <v>36</v>
      </c>
      <c r="W29" s="432">
        <f t="shared" si="8"/>
        <v>0</v>
      </c>
      <c r="X29" s="448">
        <v>20</v>
      </c>
      <c r="Y29" s="449"/>
      <c r="Z29" s="448">
        <v>16</v>
      </c>
      <c r="AA29" s="449"/>
      <c r="AB29" s="431">
        <f t="shared" si="9"/>
        <v>36</v>
      </c>
      <c r="AC29" s="432">
        <f t="shared" si="9"/>
        <v>0</v>
      </c>
      <c r="AD29" s="427">
        <f>SUM(P29:Q29,V29:W29,AB29:AC29)</f>
        <v>108</v>
      </c>
      <c r="AE29" s="98"/>
      <c r="AF29" s="98"/>
      <c r="AG29" s="98"/>
      <c r="AH29" s="433"/>
      <c r="AI29" s="434"/>
      <c r="AJ29" s="434"/>
      <c r="AK29" s="434"/>
      <c r="AL29" s="434"/>
      <c r="AM29" s="434"/>
      <c r="AN29" s="434"/>
      <c r="AO29" s="434"/>
    </row>
    <row r="30" spans="2:41" s="238" customFormat="1" ht="16.5" customHeight="1" thickBot="1" x14ac:dyDescent="0.3">
      <c r="B30" s="441" t="s">
        <v>105</v>
      </c>
      <c r="C30" s="442">
        <f>SUM(C27:C29)</f>
        <v>16</v>
      </c>
      <c r="D30" s="442">
        <f t="shared" ref="D30:AD30" si="10">SUM(D27:D29)</f>
        <v>423</v>
      </c>
      <c r="E30" s="442">
        <f t="shared" si="10"/>
        <v>423</v>
      </c>
      <c r="F30" s="442">
        <f t="shared" si="10"/>
        <v>423</v>
      </c>
      <c r="G30" s="442">
        <f t="shared" si="10"/>
        <v>0</v>
      </c>
      <c r="H30" s="442">
        <f t="shared" si="10"/>
        <v>0</v>
      </c>
      <c r="I30" s="442">
        <f t="shared" si="10"/>
        <v>0</v>
      </c>
      <c r="J30" s="442">
        <f t="shared" si="10"/>
        <v>0</v>
      </c>
      <c r="K30" s="442">
        <f t="shared" si="10"/>
        <v>0</v>
      </c>
      <c r="L30" s="442">
        <f t="shared" si="10"/>
        <v>71</v>
      </c>
      <c r="M30" s="442">
        <f t="shared" si="10"/>
        <v>0</v>
      </c>
      <c r="N30" s="442">
        <f t="shared" si="10"/>
        <v>70</v>
      </c>
      <c r="O30" s="442">
        <f t="shared" si="10"/>
        <v>0</v>
      </c>
      <c r="P30" s="443">
        <f t="shared" si="10"/>
        <v>141</v>
      </c>
      <c r="Q30" s="443">
        <f t="shared" si="10"/>
        <v>0</v>
      </c>
      <c r="R30" s="442">
        <f t="shared" si="10"/>
        <v>71</v>
      </c>
      <c r="S30" s="442">
        <f t="shared" si="10"/>
        <v>0</v>
      </c>
      <c r="T30" s="442">
        <f t="shared" si="10"/>
        <v>70</v>
      </c>
      <c r="U30" s="442">
        <f t="shared" si="10"/>
        <v>0</v>
      </c>
      <c r="V30" s="443">
        <f t="shared" si="10"/>
        <v>141</v>
      </c>
      <c r="W30" s="443">
        <f t="shared" si="10"/>
        <v>0</v>
      </c>
      <c r="X30" s="442">
        <f t="shared" si="10"/>
        <v>73</v>
      </c>
      <c r="Y30" s="442">
        <f t="shared" si="10"/>
        <v>0</v>
      </c>
      <c r="Z30" s="442">
        <f t="shared" si="10"/>
        <v>68</v>
      </c>
      <c r="AA30" s="442">
        <f t="shared" si="10"/>
        <v>0</v>
      </c>
      <c r="AB30" s="443">
        <f t="shared" si="10"/>
        <v>141</v>
      </c>
      <c r="AC30" s="443">
        <f t="shared" si="10"/>
        <v>0</v>
      </c>
      <c r="AD30" s="444">
        <f t="shared" si="10"/>
        <v>423</v>
      </c>
      <c r="AE30" s="98"/>
      <c r="AF30" s="98"/>
      <c r="AG30" s="98"/>
      <c r="AH30" s="433"/>
      <c r="AI30" s="434"/>
      <c r="AJ30" s="434"/>
      <c r="AK30" s="434"/>
      <c r="AL30" s="434"/>
      <c r="AM30" s="434"/>
      <c r="AN30" s="434"/>
      <c r="AO30" s="434"/>
    </row>
    <row r="31" spans="2:41" s="238" customFormat="1" ht="16.5" customHeight="1" thickBot="1" x14ac:dyDescent="0.3">
      <c r="B31" s="453" t="s">
        <v>110</v>
      </c>
      <c r="C31" s="1605"/>
      <c r="D31" s="1606"/>
      <c r="E31" s="1606"/>
      <c r="F31" s="1606"/>
      <c r="G31" s="1606"/>
      <c r="H31" s="1606"/>
      <c r="I31" s="1606"/>
      <c r="J31" s="1606"/>
      <c r="K31" s="1606"/>
      <c r="L31" s="1606"/>
      <c r="M31" s="1606"/>
      <c r="N31" s="1606"/>
      <c r="O31" s="1606"/>
      <c r="P31" s="1606"/>
      <c r="Q31" s="1606"/>
      <c r="R31" s="1606"/>
      <c r="S31" s="1606"/>
      <c r="T31" s="1606"/>
      <c r="U31" s="1606"/>
      <c r="V31" s="1606"/>
      <c r="W31" s="1606"/>
      <c r="X31" s="1606"/>
      <c r="Y31" s="1606"/>
      <c r="Z31" s="1606"/>
      <c r="AA31" s="1606"/>
      <c r="AB31" s="1606"/>
      <c r="AC31" s="1606"/>
      <c r="AD31" s="1607"/>
      <c r="AE31" s="98"/>
      <c r="AF31" s="98"/>
      <c r="AG31" s="98"/>
      <c r="AH31" s="433"/>
      <c r="AI31" s="434"/>
      <c r="AJ31" s="434"/>
      <c r="AK31" s="434"/>
      <c r="AL31" s="434"/>
      <c r="AM31" s="434"/>
      <c r="AN31" s="434"/>
      <c r="AO31" s="434"/>
    </row>
    <row r="32" spans="2:41" s="238" customFormat="1" ht="16.5" customHeight="1" thickBot="1" x14ac:dyDescent="0.3">
      <c r="B32" s="453" t="s">
        <v>111</v>
      </c>
      <c r="C32" s="1613"/>
      <c r="D32" s="1614"/>
      <c r="E32" s="1614"/>
      <c r="F32" s="1614"/>
      <c r="G32" s="1614"/>
      <c r="H32" s="1614"/>
      <c r="I32" s="1614"/>
      <c r="J32" s="1614"/>
      <c r="K32" s="1614"/>
      <c r="L32" s="1606"/>
      <c r="M32" s="1606"/>
      <c r="N32" s="1606"/>
      <c r="O32" s="1606"/>
      <c r="P32" s="1606"/>
      <c r="Q32" s="1606"/>
      <c r="R32" s="1606"/>
      <c r="S32" s="1606"/>
      <c r="T32" s="1606"/>
      <c r="U32" s="1606"/>
      <c r="V32" s="1606"/>
      <c r="W32" s="1606"/>
      <c r="X32" s="1606"/>
      <c r="Y32" s="1606"/>
      <c r="Z32" s="1606"/>
      <c r="AA32" s="1606"/>
      <c r="AB32" s="1606"/>
      <c r="AC32" s="1606"/>
      <c r="AD32" s="1607"/>
      <c r="AE32" s="98"/>
      <c r="AF32" s="98"/>
      <c r="AG32" s="98"/>
      <c r="AH32" s="433"/>
      <c r="AI32" s="434"/>
      <c r="AJ32" s="434"/>
      <c r="AK32" s="434"/>
      <c r="AL32" s="434"/>
      <c r="AM32" s="434"/>
      <c r="AN32" s="434"/>
      <c r="AO32" s="434"/>
    </row>
    <row r="33" spans="2:41" s="238" customFormat="1" ht="16.5" customHeight="1" thickBot="1" x14ac:dyDescent="0.3">
      <c r="B33" s="454" t="s">
        <v>112</v>
      </c>
      <c r="C33" s="455">
        <v>1</v>
      </c>
      <c r="D33" s="456">
        <v>27</v>
      </c>
      <c r="E33" s="456">
        <v>27</v>
      </c>
      <c r="F33" s="457">
        <v>27</v>
      </c>
      <c r="G33" s="458"/>
      <c r="H33" s="458"/>
      <c r="I33" s="353">
        <v>2</v>
      </c>
      <c r="J33" s="353">
        <v>0</v>
      </c>
      <c r="K33" s="352">
        <v>2</v>
      </c>
      <c r="L33" s="459">
        <v>27</v>
      </c>
      <c r="M33" s="347"/>
      <c r="N33" s="347"/>
      <c r="O33" s="460"/>
      <c r="P33" s="431">
        <f>SUM(L33,N33)</f>
        <v>27</v>
      </c>
      <c r="Q33" s="432">
        <f>SUM(M33,O33)</f>
        <v>0</v>
      </c>
      <c r="R33" s="201"/>
      <c r="S33" s="201"/>
      <c r="T33" s="201"/>
      <c r="U33" s="201"/>
      <c r="V33" s="431">
        <f>SUM(R33,T33)</f>
        <v>0</v>
      </c>
      <c r="W33" s="432">
        <f>SUM(S33,U33)</f>
        <v>0</v>
      </c>
      <c r="X33" s="201"/>
      <c r="Y33" s="201"/>
      <c r="Z33" s="201"/>
      <c r="AA33" s="201"/>
      <c r="AB33" s="431">
        <f>SUM(X33,Z33)</f>
        <v>0</v>
      </c>
      <c r="AC33" s="432">
        <f>SUM(Y33,AA33)</f>
        <v>0</v>
      </c>
      <c r="AD33" s="427">
        <f>SUM(P33:Q33,V33:W33,AB33:AC33)</f>
        <v>27</v>
      </c>
      <c r="AE33" s="98"/>
      <c r="AF33" s="98"/>
      <c r="AG33" s="98"/>
      <c r="AH33" s="433"/>
      <c r="AI33" s="434"/>
      <c r="AJ33" s="434"/>
      <c r="AK33" s="434"/>
      <c r="AL33" s="434"/>
      <c r="AM33" s="434"/>
      <c r="AN33" s="434"/>
      <c r="AO33" s="434"/>
    </row>
    <row r="34" spans="2:41" s="238" customFormat="1" ht="16.5" customHeight="1" thickBot="1" x14ac:dyDescent="0.3">
      <c r="B34" s="453" t="s">
        <v>113</v>
      </c>
      <c r="C34" s="461"/>
      <c r="D34" s="462"/>
      <c r="E34" s="462"/>
      <c r="F34" s="462"/>
      <c r="G34" s="462"/>
      <c r="H34" s="462"/>
      <c r="I34" s="462"/>
      <c r="J34" s="462"/>
      <c r="K34" s="462"/>
      <c r="L34" s="462"/>
      <c r="M34" s="462"/>
      <c r="N34" s="462"/>
      <c r="O34" s="462"/>
      <c r="P34" s="462"/>
      <c r="Q34" s="462"/>
      <c r="R34" s="462"/>
      <c r="S34" s="462"/>
      <c r="T34" s="462"/>
      <c r="U34" s="462"/>
      <c r="V34" s="462"/>
      <c r="W34" s="462"/>
      <c r="X34" s="462"/>
      <c r="Y34" s="462"/>
      <c r="Z34" s="462"/>
      <c r="AA34" s="462"/>
      <c r="AB34" s="462"/>
      <c r="AC34" s="462"/>
      <c r="AD34" s="463"/>
      <c r="AE34" s="98"/>
      <c r="AF34" s="98"/>
      <c r="AG34" s="98"/>
      <c r="AH34" s="433"/>
      <c r="AI34" s="434"/>
      <c r="AJ34" s="434"/>
      <c r="AK34" s="434"/>
      <c r="AL34" s="434"/>
      <c r="AM34" s="434"/>
      <c r="AN34" s="434"/>
      <c r="AO34" s="434"/>
    </row>
    <row r="35" spans="2:41" ht="17.25" customHeight="1" x14ac:dyDescent="0.25">
      <c r="B35" s="464" t="s">
        <v>114</v>
      </c>
      <c r="C35" s="465">
        <v>1</v>
      </c>
      <c r="D35" s="465">
        <f>C35*27</f>
        <v>27</v>
      </c>
      <c r="E35" s="466">
        <f>C35*27</f>
        <v>27</v>
      </c>
      <c r="F35" s="467">
        <f>+D35*1</f>
        <v>27</v>
      </c>
      <c r="G35" s="34"/>
      <c r="H35" s="468"/>
      <c r="I35" s="469">
        <f>C35*2</f>
        <v>2</v>
      </c>
      <c r="J35" s="469">
        <f>D35-E35</f>
        <v>0</v>
      </c>
      <c r="K35" s="470">
        <f>C35*1.5</f>
        <v>1.5</v>
      </c>
      <c r="L35" s="471"/>
      <c r="M35" s="419"/>
      <c r="N35" s="418">
        <v>27</v>
      </c>
      <c r="O35" s="472"/>
      <c r="P35" s="468">
        <f t="shared" ref="P35:Q37" si="11">SUM(L35,N35)</f>
        <v>27</v>
      </c>
      <c r="Q35" s="468">
        <f t="shared" si="11"/>
        <v>0</v>
      </c>
      <c r="R35" s="473"/>
      <c r="S35" s="474"/>
      <c r="T35" s="474"/>
      <c r="U35" s="475"/>
      <c r="V35" s="468">
        <f t="shared" ref="V35:W37" si="12">SUM(R35,T35)</f>
        <v>0</v>
      </c>
      <c r="W35" s="476">
        <f t="shared" si="12"/>
        <v>0</v>
      </c>
      <c r="X35" s="473"/>
      <c r="Y35" s="474"/>
      <c r="Z35" s="474"/>
      <c r="AA35" s="475"/>
      <c r="AB35" s="468">
        <f t="shared" ref="AB35:AC37" si="13">SUM(X35,Z35)</f>
        <v>0</v>
      </c>
      <c r="AC35" s="476">
        <f t="shared" si="13"/>
        <v>0</v>
      </c>
      <c r="AD35" s="477">
        <f>SUM(P35,Q35,AB35,AC35)</f>
        <v>27</v>
      </c>
      <c r="AF35" s="98"/>
      <c r="AG35" s="98"/>
    </row>
    <row r="36" spans="2:41" ht="17.25" customHeight="1" x14ac:dyDescent="0.25">
      <c r="B36" s="478" t="s">
        <v>115</v>
      </c>
      <c r="C36" s="479">
        <v>1</v>
      </c>
      <c r="D36" s="479">
        <f>C36*27</f>
        <v>27</v>
      </c>
      <c r="E36" s="109">
        <f>C36*27</f>
        <v>27</v>
      </c>
      <c r="F36" s="24"/>
      <c r="G36" s="480">
        <f>+E36*1</f>
        <v>27</v>
      </c>
      <c r="H36" s="481"/>
      <c r="I36" s="482">
        <f>C36*2</f>
        <v>2</v>
      </c>
      <c r="J36" s="482">
        <f>D36-E36</f>
        <v>0</v>
      </c>
      <c r="K36" s="483">
        <f>C36*1.5</f>
        <v>1.5</v>
      </c>
      <c r="L36" s="484"/>
      <c r="M36" s="201"/>
      <c r="N36" s="201"/>
      <c r="O36" s="485">
        <v>27</v>
      </c>
      <c r="P36" s="481">
        <f t="shared" si="11"/>
        <v>0</v>
      </c>
      <c r="Q36" s="481">
        <f t="shared" si="11"/>
        <v>27</v>
      </c>
      <c r="R36" s="486"/>
      <c r="S36" s="205"/>
      <c r="T36" s="205"/>
      <c r="U36" s="487"/>
      <c r="V36" s="481">
        <f t="shared" si="12"/>
        <v>0</v>
      </c>
      <c r="W36" s="488">
        <f t="shared" si="12"/>
        <v>0</v>
      </c>
      <c r="X36" s="486"/>
      <c r="Y36" s="205"/>
      <c r="Z36" s="205"/>
      <c r="AA36" s="487"/>
      <c r="AB36" s="481">
        <f t="shared" si="13"/>
        <v>0</v>
      </c>
      <c r="AC36" s="488">
        <f t="shared" si="13"/>
        <v>0</v>
      </c>
      <c r="AD36" s="477">
        <f>SUM(P36,Q36,AB36,AC36)</f>
        <v>27</v>
      </c>
      <c r="AE36" s="489"/>
      <c r="AF36" s="98"/>
      <c r="AG36" s="98"/>
    </row>
    <row r="37" spans="2:41" ht="28.15" customHeight="1" thickBot="1" x14ac:dyDescent="0.25">
      <c r="B37" s="490" t="s">
        <v>116</v>
      </c>
      <c r="C37" s="491">
        <v>2</v>
      </c>
      <c r="D37" s="491">
        <f>C37*27</f>
        <v>54</v>
      </c>
      <c r="E37" s="492">
        <f>C37*27</f>
        <v>54</v>
      </c>
      <c r="F37" s="493">
        <f>+D37*1</f>
        <v>54</v>
      </c>
      <c r="G37" s="28"/>
      <c r="H37" s="494"/>
      <c r="I37" s="495">
        <f>C37*2</f>
        <v>4</v>
      </c>
      <c r="J37" s="495">
        <f>D37-E37</f>
        <v>0</v>
      </c>
      <c r="K37" s="496">
        <f>C37*1.5</f>
        <v>3</v>
      </c>
      <c r="L37" s="497">
        <v>25</v>
      </c>
      <c r="M37" s="437"/>
      <c r="N37" s="436">
        <v>29</v>
      </c>
      <c r="O37" s="498"/>
      <c r="P37" s="494">
        <f t="shared" si="11"/>
        <v>54</v>
      </c>
      <c r="Q37" s="494">
        <f t="shared" si="11"/>
        <v>0</v>
      </c>
      <c r="R37" s="499"/>
      <c r="S37" s="500"/>
      <c r="T37" s="500"/>
      <c r="U37" s="501"/>
      <c r="V37" s="494">
        <f t="shared" si="12"/>
        <v>0</v>
      </c>
      <c r="W37" s="502">
        <f t="shared" si="12"/>
        <v>0</v>
      </c>
      <c r="X37" s="499"/>
      <c r="Y37" s="500"/>
      <c r="Z37" s="500"/>
      <c r="AA37" s="501"/>
      <c r="AB37" s="494">
        <f t="shared" si="13"/>
        <v>0</v>
      </c>
      <c r="AC37" s="502">
        <f t="shared" si="13"/>
        <v>0</v>
      </c>
      <c r="AD37" s="503">
        <f>SUM(P37,Q37,AB37,AC37)</f>
        <v>54</v>
      </c>
      <c r="AE37" s="489"/>
    </row>
    <row r="38" spans="2:41" s="238" customFormat="1" ht="16.899999999999999" customHeight="1" thickBot="1" x14ac:dyDescent="0.3">
      <c r="B38" s="453" t="s">
        <v>117</v>
      </c>
      <c r="C38" s="462"/>
      <c r="D38" s="462"/>
      <c r="E38" s="462"/>
      <c r="F38" s="462"/>
      <c r="G38" s="462"/>
      <c r="H38" s="462"/>
      <c r="I38" s="462"/>
      <c r="J38" s="462"/>
      <c r="K38" s="462"/>
      <c r="L38" s="462"/>
      <c r="M38" s="462"/>
      <c r="N38" s="462"/>
      <c r="O38" s="462"/>
      <c r="P38" s="462"/>
      <c r="Q38" s="462"/>
      <c r="R38" s="462"/>
      <c r="S38" s="462"/>
      <c r="T38" s="462"/>
      <c r="U38" s="462"/>
      <c r="V38" s="462"/>
      <c r="W38" s="462"/>
      <c r="X38" s="462"/>
      <c r="Y38" s="462"/>
      <c r="Z38" s="462"/>
      <c r="AA38" s="462"/>
      <c r="AB38" s="462"/>
      <c r="AC38" s="462"/>
      <c r="AD38" s="463"/>
      <c r="AE38" s="98"/>
      <c r="AF38" s="98"/>
      <c r="AG38" s="98"/>
      <c r="AH38" s="433"/>
      <c r="AI38" s="434"/>
      <c r="AJ38" s="434"/>
      <c r="AK38" s="434"/>
      <c r="AL38" s="434"/>
      <c r="AM38" s="434"/>
      <c r="AN38" s="434"/>
      <c r="AO38" s="434"/>
    </row>
    <row r="39" spans="2:41" s="97" customFormat="1" ht="28.15" customHeight="1" x14ac:dyDescent="0.25">
      <c r="B39" s="464" t="s">
        <v>118</v>
      </c>
      <c r="C39" s="504">
        <v>10</v>
      </c>
      <c r="D39" s="466">
        <f>C39*27</f>
        <v>270</v>
      </c>
      <c r="E39" s="466">
        <f>C39*27</f>
        <v>270</v>
      </c>
      <c r="F39" s="505">
        <f>TRUNC(E39*0.3)</f>
        <v>81</v>
      </c>
      <c r="G39" s="505">
        <f>E39-F39</f>
        <v>189</v>
      </c>
      <c r="H39" s="34"/>
      <c r="I39" s="34">
        <f>C39*2</f>
        <v>20</v>
      </c>
      <c r="J39" s="34">
        <f>D39-E39</f>
        <v>0</v>
      </c>
      <c r="K39" s="55">
        <f>C39-1.5</f>
        <v>8.5</v>
      </c>
      <c r="L39" s="506">
        <v>70</v>
      </c>
      <c r="M39" s="507">
        <v>165</v>
      </c>
      <c r="N39" s="508">
        <f>F39-L39</f>
        <v>11</v>
      </c>
      <c r="O39" s="509">
        <f>G39-M39</f>
        <v>24</v>
      </c>
      <c r="P39" s="468">
        <f t="shared" ref="P39:Q42" si="14">SUM(L39,N39)</f>
        <v>81</v>
      </c>
      <c r="Q39" s="468">
        <f t="shared" si="14"/>
        <v>189</v>
      </c>
      <c r="R39" s="510"/>
      <c r="S39" s="511"/>
      <c r="T39" s="512"/>
      <c r="U39" s="513"/>
      <c r="V39" s="468">
        <f t="shared" ref="V39:W42" si="15">SUM(R39,T39)</f>
        <v>0</v>
      </c>
      <c r="W39" s="476">
        <f t="shared" si="15"/>
        <v>0</v>
      </c>
      <c r="X39" s="510"/>
      <c r="Y39" s="511"/>
      <c r="Z39" s="512"/>
      <c r="AA39" s="513"/>
      <c r="AB39" s="468">
        <f t="shared" ref="AB39:AC42" si="16">SUM(X39,Z39)</f>
        <v>0</v>
      </c>
      <c r="AC39" s="476">
        <f t="shared" si="16"/>
        <v>0</v>
      </c>
      <c r="AD39" s="477">
        <f>SUM(P39,Q39,AB39,AC39,V39,W39)</f>
        <v>270</v>
      </c>
      <c r="AE39" s="98"/>
      <c r="AF39" s="98"/>
      <c r="AG39" s="98"/>
      <c r="AH39" s="98"/>
    </row>
    <row r="40" spans="2:41" s="97" customFormat="1" ht="15.75" customHeight="1" x14ac:dyDescent="0.25">
      <c r="B40" s="514" t="s">
        <v>119</v>
      </c>
      <c r="C40" s="515">
        <v>5</v>
      </c>
      <c r="D40" s="109">
        <f>C40*27</f>
        <v>135</v>
      </c>
      <c r="E40" s="466">
        <f>C40*27</f>
        <v>135</v>
      </c>
      <c r="F40" s="516">
        <f>TRUNC(E40*0.3)</f>
        <v>40</v>
      </c>
      <c r="G40" s="516">
        <f>E40-F40</f>
        <v>95</v>
      </c>
      <c r="H40" s="24"/>
      <c r="I40" s="24">
        <f>C40*2</f>
        <v>10</v>
      </c>
      <c r="J40" s="24">
        <f>D40-E40</f>
        <v>0</v>
      </c>
      <c r="K40" s="29">
        <f>C40-1.5</f>
        <v>3.5</v>
      </c>
      <c r="L40" s="484"/>
      <c r="M40" s="517"/>
      <c r="N40" s="428">
        <v>40</v>
      </c>
      <c r="O40" s="485">
        <v>95</v>
      </c>
      <c r="P40" s="468">
        <f t="shared" si="14"/>
        <v>40</v>
      </c>
      <c r="Q40" s="468">
        <f t="shared" si="14"/>
        <v>95</v>
      </c>
      <c r="R40" s="196"/>
      <c r="S40" s="78"/>
      <c r="T40" s="201"/>
      <c r="U40" s="447"/>
      <c r="V40" s="468">
        <f t="shared" si="15"/>
        <v>0</v>
      </c>
      <c r="W40" s="476">
        <f t="shared" si="15"/>
        <v>0</v>
      </c>
      <c r="X40" s="196"/>
      <c r="Y40" s="78"/>
      <c r="Z40" s="201"/>
      <c r="AA40" s="447"/>
      <c r="AB40" s="468">
        <f t="shared" si="16"/>
        <v>0</v>
      </c>
      <c r="AC40" s="476">
        <f t="shared" si="16"/>
        <v>0</v>
      </c>
      <c r="AD40" s="477">
        <f>SUM(P40,Q40,AB40,AC40,V40,W40)</f>
        <v>135</v>
      </c>
      <c r="AE40" s="98"/>
      <c r="AF40" s="98"/>
      <c r="AG40" s="98"/>
      <c r="AH40" s="98"/>
    </row>
    <row r="41" spans="2:41" s="97" customFormat="1" ht="13.5" customHeight="1" x14ac:dyDescent="0.25">
      <c r="B41" s="518" t="s">
        <v>120</v>
      </c>
      <c r="C41" s="519">
        <v>15</v>
      </c>
      <c r="D41" s="109">
        <f>C41*27</f>
        <v>405</v>
      </c>
      <c r="E41" s="466">
        <f>C41*27</f>
        <v>405</v>
      </c>
      <c r="F41" s="516">
        <f>TRUNC(E41*0.3)</f>
        <v>121</v>
      </c>
      <c r="G41" s="516">
        <f>E41-F41</f>
        <v>284</v>
      </c>
      <c r="H41" s="24"/>
      <c r="I41" s="24">
        <f>C41*2</f>
        <v>30</v>
      </c>
      <c r="J41" s="24">
        <f>D41-E41</f>
        <v>0</v>
      </c>
      <c r="K41" s="29">
        <f>C41-1.5</f>
        <v>13.5</v>
      </c>
      <c r="L41" s="484"/>
      <c r="M41" s="517"/>
      <c r="N41" s="79"/>
      <c r="O41" s="195"/>
      <c r="P41" s="468">
        <f t="shared" si="14"/>
        <v>0</v>
      </c>
      <c r="Q41" s="468">
        <f t="shared" si="14"/>
        <v>0</v>
      </c>
      <c r="R41" s="430">
        <v>85</v>
      </c>
      <c r="S41" s="520">
        <v>201</v>
      </c>
      <c r="T41" s="521">
        <f>F41-R41</f>
        <v>36</v>
      </c>
      <c r="U41" s="522">
        <f>G41-S41</f>
        <v>83</v>
      </c>
      <c r="V41" s="468">
        <f t="shared" si="15"/>
        <v>121</v>
      </c>
      <c r="W41" s="476">
        <f t="shared" si="15"/>
        <v>284</v>
      </c>
      <c r="X41" s="196"/>
      <c r="Y41" s="78"/>
      <c r="Z41" s="201"/>
      <c r="AA41" s="447"/>
      <c r="AB41" s="468">
        <f t="shared" si="16"/>
        <v>0</v>
      </c>
      <c r="AC41" s="476">
        <f t="shared" si="16"/>
        <v>0</v>
      </c>
      <c r="AD41" s="477">
        <f>SUM(P41,Q41,AB41,AC41,V41,W41)</f>
        <v>405</v>
      </c>
      <c r="AE41" s="98"/>
      <c r="AF41" s="98"/>
      <c r="AG41" s="98"/>
      <c r="AH41" s="98"/>
    </row>
    <row r="42" spans="2:41" s="97" customFormat="1" ht="13.5" customHeight="1" thickBot="1" x14ac:dyDescent="0.3">
      <c r="B42" s="518" t="s">
        <v>121</v>
      </c>
      <c r="C42" s="519">
        <v>15</v>
      </c>
      <c r="D42" s="109">
        <f>C42*27</f>
        <v>405</v>
      </c>
      <c r="E42" s="466">
        <f>C42*27</f>
        <v>405</v>
      </c>
      <c r="F42" s="516">
        <f>TRUNC(E42*0.3)</f>
        <v>121</v>
      </c>
      <c r="G42" s="516">
        <f>E42-F42</f>
        <v>284</v>
      </c>
      <c r="H42" s="24"/>
      <c r="I42" s="24">
        <f>C42*2</f>
        <v>30</v>
      </c>
      <c r="J42" s="24">
        <f>D42-E42</f>
        <v>0</v>
      </c>
      <c r="K42" s="29">
        <f>C42-1.5</f>
        <v>13.5</v>
      </c>
      <c r="L42" s="484"/>
      <c r="M42" s="517"/>
      <c r="N42" s="79"/>
      <c r="O42" s="195"/>
      <c r="P42" s="468">
        <f t="shared" si="14"/>
        <v>0</v>
      </c>
      <c r="Q42" s="468">
        <f t="shared" si="14"/>
        <v>0</v>
      </c>
      <c r="R42" s="196"/>
      <c r="S42" s="78"/>
      <c r="T42" s="428">
        <v>36</v>
      </c>
      <c r="U42" s="485">
        <v>85</v>
      </c>
      <c r="V42" s="468">
        <f t="shared" si="15"/>
        <v>36</v>
      </c>
      <c r="W42" s="476">
        <f t="shared" si="15"/>
        <v>85</v>
      </c>
      <c r="X42" s="523">
        <f>F42-T42</f>
        <v>85</v>
      </c>
      <c r="Y42" s="524">
        <f>G42-U42</f>
        <v>199</v>
      </c>
      <c r="Z42" s="79"/>
      <c r="AA42" s="195"/>
      <c r="AB42" s="468">
        <f t="shared" si="16"/>
        <v>85</v>
      </c>
      <c r="AC42" s="476">
        <f t="shared" si="16"/>
        <v>199</v>
      </c>
      <c r="AD42" s="477">
        <f>SUM(P42,Q42,AB42,AC42,V42,W42)</f>
        <v>405</v>
      </c>
      <c r="AE42" s="98"/>
      <c r="AF42" s="98"/>
      <c r="AG42" s="98"/>
      <c r="AH42" s="98"/>
    </row>
    <row r="43" spans="2:41" s="240" customFormat="1" ht="13.5" customHeight="1" thickBot="1" x14ac:dyDescent="0.3">
      <c r="B43" s="441" t="s">
        <v>105</v>
      </c>
      <c r="C43" s="442">
        <f>SUM(C33:C42)</f>
        <v>50</v>
      </c>
      <c r="D43" s="442">
        <f t="shared" ref="D43:AD43" si="17">SUM(D33:D42)</f>
        <v>1350</v>
      </c>
      <c r="E43" s="442">
        <f t="shared" si="17"/>
        <v>1350</v>
      </c>
      <c r="F43" s="442">
        <f t="shared" si="17"/>
        <v>471</v>
      </c>
      <c r="G43" s="442">
        <f t="shared" si="17"/>
        <v>879</v>
      </c>
      <c r="H43" s="442">
        <f t="shared" si="17"/>
        <v>0</v>
      </c>
      <c r="I43" s="442">
        <f t="shared" si="17"/>
        <v>100</v>
      </c>
      <c r="J43" s="442">
        <f t="shared" si="17"/>
        <v>0</v>
      </c>
      <c r="K43" s="442">
        <f t="shared" si="17"/>
        <v>47</v>
      </c>
      <c r="L43" s="442">
        <f t="shared" si="17"/>
        <v>122</v>
      </c>
      <c r="M43" s="442">
        <f t="shared" si="17"/>
        <v>165</v>
      </c>
      <c r="N43" s="442">
        <f t="shared" si="17"/>
        <v>107</v>
      </c>
      <c r="O43" s="442">
        <f t="shared" si="17"/>
        <v>146</v>
      </c>
      <c r="P43" s="442">
        <f t="shared" si="17"/>
        <v>229</v>
      </c>
      <c r="Q43" s="442">
        <f t="shared" si="17"/>
        <v>311</v>
      </c>
      <c r="R43" s="442">
        <f t="shared" si="17"/>
        <v>85</v>
      </c>
      <c r="S43" s="442">
        <f t="shared" si="17"/>
        <v>201</v>
      </c>
      <c r="T43" s="442">
        <f t="shared" si="17"/>
        <v>72</v>
      </c>
      <c r="U43" s="442">
        <f t="shared" si="17"/>
        <v>168</v>
      </c>
      <c r="V43" s="442">
        <f t="shared" si="17"/>
        <v>157</v>
      </c>
      <c r="W43" s="442">
        <f t="shared" si="17"/>
        <v>369</v>
      </c>
      <c r="X43" s="442">
        <f t="shared" si="17"/>
        <v>85</v>
      </c>
      <c r="Y43" s="442">
        <f t="shared" si="17"/>
        <v>199</v>
      </c>
      <c r="Z43" s="442">
        <f t="shared" si="17"/>
        <v>0</v>
      </c>
      <c r="AA43" s="442">
        <f t="shared" si="17"/>
        <v>0</v>
      </c>
      <c r="AB43" s="442">
        <f t="shared" si="17"/>
        <v>85</v>
      </c>
      <c r="AC43" s="442">
        <f t="shared" si="17"/>
        <v>199</v>
      </c>
      <c r="AD43" s="525">
        <f t="shared" si="17"/>
        <v>1350</v>
      </c>
      <c r="AE43" s="98"/>
      <c r="AF43" s="98"/>
      <c r="AG43" s="98"/>
      <c r="AH43" s="243"/>
    </row>
    <row r="44" spans="2:41" s="238" customFormat="1" ht="16.5" customHeight="1" thickBot="1" x14ac:dyDescent="0.3">
      <c r="B44" s="526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527"/>
      <c r="AE44" s="98"/>
      <c r="AF44" s="239"/>
      <c r="AG44" s="239"/>
      <c r="AH44" s="239"/>
    </row>
    <row r="45" spans="2:41" s="240" customFormat="1" ht="16.5" customHeight="1" thickBot="1" x14ac:dyDescent="0.3">
      <c r="B45" s="528" t="s">
        <v>122</v>
      </c>
      <c r="C45" s="529"/>
      <c r="D45" s="530"/>
      <c r="E45" s="462"/>
      <c r="F45" s="462"/>
      <c r="G45" s="462"/>
      <c r="H45" s="462"/>
      <c r="I45" s="462"/>
      <c r="J45" s="531"/>
      <c r="K45" s="462"/>
      <c r="L45" s="462"/>
      <c r="M45" s="462"/>
      <c r="N45" s="462"/>
      <c r="O45" s="462"/>
      <c r="P45" s="462"/>
      <c r="Q45" s="462"/>
      <c r="R45" s="462"/>
      <c r="S45" s="462"/>
      <c r="T45" s="462"/>
      <c r="U45" s="462"/>
      <c r="V45" s="462"/>
      <c r="W45" s="532"/>
      <c r="X45" s="462"/>
      <c r="Y45" s="462"/>
      <c r="Z45" s="462"/>
      <c r="AA45" s="462"/>
      <c r="AB45" s="462"/>
      <c r="AC45" s="532"/>
      <c r="AD45" s="463"/>
      <c r="AE45" s="98"/>
      <c r="AF45" s="98"/>
      <c r="AG45" s="98"/>
      <c r="AH45" s="243"/>
    </row>
    <row r="46" spans="2:41" s="240" customFormat="1" ht="16.5" customHeight="1" x14ac:dyDescent="0.25">
      <c r="B46" s="478" t="s">
        <v>123</v>
      </c>
      <c r="C46" s="465">
        <v>5</v>
      </c>
      <c r="D46" s="479">
        <f>C46*27</f>
        <v>135</v>
      </c>
      <c r="E46" s="533">
        <f>C46*27</f>
        <v>135</v>
      </c>
      <c r="F46" s="516">
        <f>TRUNC(E46*0.3)</f>
        <v>40</v>
      </c>
      <c r="G46" s="516">
        <f>E46-F46</f>
        <v>95</v>
      </c>
      <c r="H46" s="469"/>
      <c r="I46" s="482">
        <f>C46*2</f>
        <v>10</v>
      </c>
      <c r="J46" s="24">
        <f>D46-E46</f>
        <v>0</v>
      </c>
      <c r="K46" s="483">
        <f>C46*1.5</f>
        <v>7.5</v>
      </c>
      <c r="L46" s="473"/>
      <c r="M46" s="534"/>
      <c r="N46" s="474"/>
      <c r="O46" s="535"/>
      <c r="P46" s="481">
        <f>SUM(L46,N46)</f>
        <v>0</v>
      </c>
      <c r="Q46" s="481">
        <f>SUM(M46,O46)</f>
        <v>0</v>
      </c>
      <c r="R46" s="473"/>
      <c r="S46" s="534"/>
      <c r="T46" s="474"/>
      <c r="U46" s="535"/>
      <c r="V46" s="481">
        <f>SUM(R46,T46)</f>
        <v>0</v>
      </c>
      <c r="W46" s="488">
        <f>SUM(S46,U46)</f>
        <v>0</v>
      </c>
      <c r="X46" s="473"/>
      <c r="Y46" s="534"/>
      <c r="Z46" s="474"/>
      <c r="AA46" s="535"/>
      <c r="AB46" s="481">
        <f>SUM(X46,Z46)</f>
        <v>0</v>
      </c>
      <c r="AC46" s="488">
        <f>SUM(Y46,AA46)</f>
        <v>0</v>
      </c>
      <c r="AD46" s="536">
        <f>SUM(P46,Q46,AB46,AC46)</f>
        <v>0</v>
      </c>
      <c r="AE46" s="98"/>
      <c r="AF46" s="98"/>
      <c r="AG46" s="98"/>
      <c r="AH46" s="243"/>
    </row>
    <row r="47" spans="2:41" ht="17.25" customHeight="1" thickBot="1" x14ac:dyDescent="0.25">
      <c r="B47" s="478" t="s">
        <v>124</v>
      </c>
      <c r="C47" s="537">
        <v>5</v>
      </c>
      <c r="D47" s="479">
        <f>C47*27</f>
        <v>135</v>
      </c>
      <c r="E47" s="538">
        <f>C47*27</f>
        <v>135</v>
      </c>
      <c r="F47" s="516">
        <f>TRUNC(E47*0.3)</f>
        <v>40</v>
      </c>
      <c r="G47" s="516">
        <f>E47-F47</f>
        <v>95</v>
      </c>
      <c r="H47" s="539"/>
      <c r="I47" s="482">
        <f>C47*2</f>
        <v>10</v>
      </c>
      <c r="J47" s="24">
        <f>D47-E47</f>
        <v>0</v>
      </c>
      <c r="K47" s="483">
        <f>C47*1.5</f>
        <v>7.5</v>
      </c>
      <c r="L47" s="499"/>
      <c r="M47" s="540"/>
      <c r="N47" s="437"/>
      <c r="O47" s="438"/>
      <c r="P47" s="481">
        <f>SUM(L47,N47)</f>
        <v>0</v>
      </c>
      <c r="Q47" s="481">
        <f>SUM(M47,O47)</f>
        <v>0</v>
      </c>
      <c r="R47" s="499"/>
      <c r="S47" s="541"/>
      <c r="T47" s="500"/>
      <c r="U47" s="542"/>
      <c r="V47" s="481">
        <f>SUM(R47,T47)</f>
        <v>0</v>
      </c>
      <c r="W47" s="488">
        <f>SUM(S47,U47)</f>
        <v>0</v>
      </c>
      <c r="X47" s="499"/>
      <c r="Y47" s="541"/>
      <c r="Z47" s="436">
        <v>40</v>
      </c>
      <c r="AA47" s="543">
        <v>95</v>
      </c>
      <c r="AB47" s="481">
        <f>SUM(X47,Z47)</f>
        <v>40</v>
      </c>
      <c r="AC47" s="488">
        <f>SUM(Y47,AA47)</f>
        <v>95</v>
      </c>
      <c r="AD47" s="536">
        <f>SUM(P47,Q47,AB47,AC47)</f>
        <v>135</v>
      </c>
      <c r="AE47" s="489"/>
    </row>
    <row r="48" spans="2:41" ht="15.6" customHeight="1" thickBot="1" x14ac:dyDescent="0.25">
      <c r="B48" s="544" t="s">
        <v>125</v>
      </c>
      <c r="C48" s="545"/>
      <c r="D48" s="532"/>
      <c r="E48" s="462"/>
      <c r="F48" s="462"/>
      <c r="G48" s="462"/>
      <c r="H48" s="462"/>
      <c r="I48" s="462"/>
      <c r="J48" s="462"/>
      <c r="K48" s="462"/>
      <c r="L48" s="462"/>
      <c r="M48" s="546"/>
      <c r="N48" s="546"/>
      <c r="O48" s="546"/>
      <c r="P48" s="462"/>
      <c r="Q48" s="462"/>
      <c r="R48" s="462"/>
      <c r="S48" s="462"/>
      <c r="T48" s="462"/>
      <c r="U48" s="462"/>
      <c r="V48" s="462"/>
      <c r="W48" s="532"/>
      <c r="X48" s="462"/>
      <c r="Y48" s="462"/>
      <c r="Z48" s="462"/>
      <c r="AA48" s="462"/>
      <c r="AB48" s="462"/>
      <c r="AC48" s="532"/>
      <c r="AD48" s="463"/>
      <c r="AE48" s="489"/>
    </row>
    <row r="49" spans="2:34" s="97" customFormat="1" ht="19.899999999999999" customHeight="1" thickBot="1" x14ac:dyDescent="0.3">
      <c r="B49" s="547" t="s">
        <v>126</v>
      </c>
      <c r="C49" s="548">
        <v>5</v>
      </c>
      <c r="D49" s="549">
        <f>C49*27</f>
        <v>135</v>
      </c>
      <c r="E49" s="550">
        <f>C49*27</f>
        <v>135</v>
      </c>
      <c r="F49" s="551" t="s">
        <v>127</v>
      </c>
      <c r="G49" s="552"/>
      <c r="H49" s="553">
        <v>135</v>
      </c>
      <c r="I49" s="27">
        <f>C49*2</f>
        <v>10</v>
      </c>
      <c r="J49" s="27">
        <f>D49-E49</f>
        <v>0</v>
      </c>
      <c r="K49" s="28"/>
      <c r="L49" s="499"/>
      <c r="M49" s="500"/>
      <c r="N49" s="500"/>
      <c r="O49" s="501"/>
      <c r="P49" s="554">
        <f>SUM(L49,N49)</f>
        <v>0</v>
      </c>
      <c r="Q49" s="554">
        <f>SUM(M49,O49)</f>
        <v>0</v>
      </c>
      <c r="R49" s="499"/>
      <c r="S49" s="555"/>
      <c r="T49" s="500"/>
      <c r="U49" s="501"/>
      <c r="V49" s="554">
        <f>SUM(R49,T49)</f>
        <v>0</v>
      </c>
      <c r="W49" s="556">
        <f>SUM(S49,U49)</f>
        <v>0</v>
      </c>
      <c r="X49" s="499"/>
      <c r="Y49" s="500"/>
      <c r="Z49" s="500"/>
      <c r="AA49" s="557">
        <v>135</v>
      </c>
      <c r="AB49" s="554">
        <f>SUM(X49,Z49)</f>
        <v>0</v>
      </c>
      <c r="AC49" s="556">
        <f>SUM(Y49,AA49)</f>
        <v>135</v>
      </c>
      <c r="AD49" s="477">
        <f>SUM(P49,Q49,AB49,AC49,V49,W49)</f>
        <v>135</v>
      </c>
      <c r="AE49" s="98"/>
      <c r="AF49" s="98"/>
      <c r="AG49" s="98"/>
      <c r="AH49" s="98"/>
    </row>
    <row r="50" spans="2:34" ht="22.15" customHeight="1" thickBot="1" x14ac:dyDescent="0.25">
      <c r="B50" s="558" t="s">
        <v>128</v>
      </c>
      <c r="C50" s="559">
        <f>SUM(C25,C30)</f>
        <v>65</v>
      </c>
      <c r="D50" s="559">
        <f t="shared" ref="D50:AD50" si="18">SUM(D25,D30)</f>
        <v>1755</v>
      </c>
      <c r="E50" s="559">
        <f t="shared" si="18"/>
        <v>1755</v>
      </c>
      <c r="F50" s="559">
        <f t="shared" si="18"/>
        <v>1755</v>
      </c>
      <c r="G50" s="559">
        <f t="shared" si="18"/>
        <v>0</v>
      </c>
      <c r="H50" s="559">
        <f t="shared" si="18"/>
        <v>0</v>
      </c>
      <c r="I50" s="559">
        <f t="shared" si="18"/>
        <v>0</v>
      </c>
      <c r="J50" s="559">
        <f t="shared" si="18"/>
        <v>0</v>
      </c>
      <c r="K50" s="559">
        <f t="shared" si="18"/>
        <v>0</v>
      </c>
      <c r="L50" s="559">
        <f t="shared" si="18"/>
        <v>296</v>
      </c>
      <c r="M50" s="559">
        <f t="shared" si="18"/>
        <v>0</v>
      </c>
      <c r="N50" s="559">
        <f t="shared" si="18"/>
        <v>289</v>
      </c>
      <c r="O50" s="559">
        <f t="shared" si="18"/>
        <v>0</v>
      </c>
      <c r="P50" s="559">
        <f t="shared" si="18"/>
        <v>585</v>
      </c>
      <c r="Q50" s="559">
        <f t="shared" si="18"/>
        <v>0</v>
      </c>
      <c r="R50" s="559">
        <f t="shared" si="18"/>
        <v>296</v>
      </c>
      <c r="S50" s="559">
        <f t="shared" si="18"/>
        <v>0</v>
      </c>
      <c r="T50" s="559">
        <f t="shared" si="18"/>
        <v>289</v>
      </c>
      <c r="U50" s="559">
        <f t="shared" si="18"/>
        <v>0</v>
      </c>
      <c r="V50" s="559">
        <f t="shared" si="18"/>
        <v>585</v>
      </c>
      <c r="W50" s="559">
        <f t="shared" si="18"/>
        <v>0</v>
      </c>
      <c r="X50" s="559">
        <f t="shared" si="18"/>
        <v>317</v>
      </c>
      <c r="Y50" s="559">
        <f t="shared" si="18"/>
        <v>0</v>
      </c>
      <c r="Z50" s="559">
        <f t="shared" si="18"/>
        <v>268</v>
      </c>
      <c r="AA50" s="559">
        <f t="shared" si="18"/>
        <v>0</v>
      </c>
      <c r="AB50" s="559">
        <f t="shared" si="18"/>
        <v>585</v>
      </c>
      <c r="AC50" s="559">
        <f t="shared" si="18"/>
        <v>0</v>
      </c>
      <c r="AD50" s="560">
        <f t="shared" si="18"/>
        <v>1755</v>
      </c>
      <c r="AE50" s="489"/>
    </row>
    <row r="51" spans="2:34" ht="20.45" customHeight="1" thickBot="1" x14ac:dyDescent="0.25">
      <c r="B51" s="561" t="s">
        <v>11</v>
      </c>
      <c r="C51" s="559">
        <f>SUM(C43,C47,C49)</f>
        <v>60</v>
      </c>
      <c r="D51" s="559">
        <f t="shared" ref="D51:AC51" si="19">SUM(D43,D47,D49)</f>
        <v>1620</v>
      </c>
      <c r="E51" s="559">
        <f t="shared" si="19"/>
        <v>1620</v>
      </c>
      <c r="F51" s="559">
        <f t="shared" si="19"/>
        <v>511</v>
      </c>
      <c r="G51" s="559">
        <f t="shared" si="19"/>
        <v>974</v>
      </c>
      <c r="H51" s="559">
        <f t="shared" si="19"/>
        <v>135</v>
      </c>
      <c r="I51" s="559">
        <f t="shared" si="19"/>
        <v>120</v>
      </c>
      <c r="J51" s="559">
        <f t="shared" si="19"/>
        <v>0</v>
      </c>
      <c r="K51" s="559">
        <f t="shared" si="19"/>
        <v>54.5</v>
      </c>
      <c r="L51" s="559">
        <f t="shared" si="19"/>
        <v>122</v>
      </c>
      <c r="M51" s="559">
        <f t="shared" si="19"/>
        <v>165</v>
      </c>
      <c r="N51" s="559">
        <f t="shared" si="19"/>
        <v>107</v>
      </c>
      <c r="O51" s="559">
        <f t="shared" si="19"/>
        <v>146</v>
      </c>
      <c r="P51" s="559">
        <f t="shared" si="19"/>
        <v>229</v>
      </c>
      <c r="Q51" s="559">
        <f t="shared" si="19"/>
        <v>311</v>
      </c>
      <c r="R51" s="559">
        <f t="shared" si="19"/>
        <v>85</v>
      </c>
      <c r="S51" s="559">
        <f t="shared" si="19"/>
        <v>201</v>
      </c>
      <c r="T51" s="559">
        <f t="shared" si="19"/>
        <v>72</v>
      </c>
      <c r="U51" s="559">
        <f t="shared" si="19"/>
        <v>168</v>
      </c>
      <c r="V51" s="559">
        <f t="shared" si="19"/>
        <v>157</v>
      </c>
      <c r="W51" s="559">
        <f t="shared" si="19"/>
        <v>369</v>
      </c>
      <c r="X51" s="559">
        <f t="shared" si="19"/>
        <v>85</v>
      </c>
      <c r="Y51" s="559">
        <f t="shared" si="19"/>
        <v>199</v>
      </c>
      <c r="Z51" s="559">
        <f t="shared" si="19"/>
        <v>40</v>
      </c>
      <c r="AA51" s="559">
        <f t="shared" si="19"/>
        <v>230</v>
      </c>
      <c r="AB51" s="559">
        <f t="shared" si="19"/>
        <v>125</v>
      </c>
      <c r="AC51" s="559">
        <f t="shared" si="19"/>
        <v>429</v>
      </c>
      <c r="AD51" s="560">
        <f>SUM(AD43,AD47,AD49)</f>
        <v>1620</v>
      </c>
    </row>
    <row r="52" spans="2:34" ht="22.15" customHeight="1" thickBot="1" x14ac:dyDescent="0.25">
      <c r="B52" s="562" t="s">
        <v>129</v>
      </c>
      <c r="C52" s="563">
        <f>SUM(C50:C51)</f>
        <v>125</v>
      </c>
      <c r="D52" s="563">
        <f t="shared" ref="D52:AC52" si="20">SUM(D50:D51)</f>
        <v>3375</v>
      </c>
      <c r="E52" s="563">
        <f t="shared" si="20"/>
        <v>3375</v>
      </c>
      <c r="F52" s="563">
        <f t="shared" si="20"/>
        <v>2266</v>
      </c>
      <c r="G52" s="563">
        <f t="shared" si="20"/>
        <v>974</v>
      </c>
      <c r="H52" s="563">
        <f t="shared" si="20"/>
        <v>135</v>
      </c>
      <c r="I52" s="563">
        <f t="shared" si="20"/>
        <v>120</v>
      </c>
      <c r="J52" s="563">
        <f t="shared" si="20"/>
        <v>0</v>
      </c>
      <c r="K52" s="563">
        <f t="shared" si="20"/>
        <v>54.5</v>
      </c>
      <c r="L52" s="563">
        <f t="shared" si="20"/>
        <v>418</v>
      </c>
      <c r="M52" s="563">
        <f t="shared" si="20"/>
        <v>165</v>
      </c>
      <c r="N52" s="563">
        <f t="shared" si="20"/>
        <v>396</v>
      </c>
      <c r="O52" s="563">
        <f t="shared" si="20"/>
        <v>146</v>
      </c>
      <c r="P52" s="563">
        <f t="shared" si="20"/>
        <v>814</v>
      </c>
      <c r="Q52" s="563">
        <f t="shared" si="20"/>
        <v>311</v>
      </c>
      <c r="R52" s="563">
        <f t="shared" si="20"/>
        <v>381</v>
      </c>
      <c r="S52" s="563">
        <f t="shared" si="20"/>
        <v>201</v>
      </c>
      <c r="T52" s="563">
        <f t="shared" si="20"/>
        <v>361</v>
      </c>
      <c r="U52" s="563">
        <f t="shared" si="20"/>
        <v>168</v>
      </c>
      <c r="V52" s="563">
        <f t="shared" si="20"/>
        <v>742</v>
      </c>
      <c r="W52" s="563">
        <f t="shared" si="20"/>
        <v>369</v>
      </c>
      <c r="X52" s="563">
        <f t="shared" si="20"/>
        <v>402</v>
      </c>
      <c r="Y52" s="563">
        <f t="shared" si="20"/>
        <v>199</v>
      </c>
      <c r="Z52" s="563">
        <f t="shared" si="20"/>
        <v>308</v>
      </c>
      <c r="AA52" s="563">
        <f t="shared" si="20"/>
        <v>230</v>
      </c>
      <c r="AB52" s="563">
        <f t="shared" si="20"/>
        <v>710</v>
      </c>
      <c r="AC52" s="563">
        <f t="shared" si="20"/>
        <v>429</v>
      </c>
      <c r="AD52" s="99">
        <f>SUM(AD50:AD51)</f>
        <v>3375</v>
      </c>
    </row>
    <row r="53" spans="2:34" ht="15" thickBot="1" x14ac:dyDescent="0.25">
      <c r="B53" s="564"/>
      <c r="C53" s="462"/>
      <c r="D53" s="462"/>
      <c r="E53" s="462"/>
      <c r="F53" s="565"/>
      <c r="G53" s="462"/>
      <c r="H53" s="462"/>
      <c r="I53" s="462"/>
      <c r="J53" s="462"/>
      <c r="K53" s="565"/>
      <c r="L53" s="462"/>
      <c r="M53" s="462"/>
      <c r="N53" s="462"/>
      <c r="O53" s="462"/>
      <c r="P53" s="462"/>
      <c r="Q53" s="462"/>
      <c r="R53" s="462"/>
      <c r="S53" s="462"/>
      <c r="T53" s="462"/>
      <c r="U53" s="462"/>
      <c r="V53" s="462"/>
      <c r="W53" s="462"/>
      <c r="X53" s="462"/>
      <c r="Y53" s="462"/>
      <c r="Z53" s="462"/>
      <c r="AA53" s="462"/>
      <c r="AB53" s="462"/>
      <c r="AC53" s="462"/>
      <c r="AD53" s="463"/>
    </row>
    <row r="54" spans="2:34" ht="17.45" customHeight="1" thickBot="1" x14ac:dyDescent="0.3">
      <c r="B54" s="566" t="s">
        <v>130</v>
      </c>
      <c r="C54" s="567">
        <v>8</v>
      </c>
      <c r="D54" s="568"/>
      <c r="E54" s="569">
        <f>+C54*27</f>
        <v>216</v>
      </c>
      <c r="F54" s="568"/>
      <c r="G54" s="568"/>
      <c r="H54" s="570"/>
      <c r="I54" s="568"/>
      <c r="J54" s="570"/>
      <c r="K54" s="568"/>
      <c r="L54" s="571">
        <v>36</v>
      </c>
      <c r="M54" s="572"/>
      <c r="N54" s="573">
        <v>36</v>
      </c>
      <c r="O54" s="574"/>
      <c r="P54" s="99">
        <f>SUM(L54,N54)</f>
        <v>72</v>
      </c>
      <c r="Q54" s="568"/>
      <c r="R54" s="571">
        <v>36</v>
      </c>
      <c r="S54" s="572"/>
      <c r="T54" s="573">
        <v>36</v>
      </c>
      <c r="U54" s="574"/>
      <c r="V54" s="102">
        <f>SUM(R54,T54)</f>
        <v>72</v>
      </c>
      <c r="W54" s="568"/>
      <c r="X54" s="571">
        <v>36</v>
      </c>
      <c r="Y54" s="572"/>
      <c r="Z54" s="573">
        <v>36</v>
      </c>
      <c r="AA54" s="574"/>
      <c r="AB54" s="102">
        <f>SUM(X54,Z54)</f>
        <v>72</v>
      </c>
      <c r="AC54" s="568"/>
      <c r="AD54" s="575">
        <f>SUM(P54,V54,AB54)</f>
        <v>216</v>
      </c>
    </row>
    <row r="55" spans="2:34" ht="15.75" x14ac:dyDescent="0.25">
      <c r="B55" s="576"/>
      <c r="C55" s="577"/>
      <c r="D55" s="378"/>
      <c r="E55" s="578"/>
      <c r="F55" s="579"/>
      <c r="G55" s="234"/>
      <c r="H55" s="234"/>
      <c r="I55" s="234"/>
      <c r="J55" s="234"/>
      <c r="K55" s="234"/>
      <c r="L55" s="234"/>
      <c r="M55" s="234"/>
      <c r="N55" s="580"/>
      <c r="O55" s="580"/>
      <c r="P55" s="581"/>
      <c r="Q55" s="580"/>
      <c r="R55" s="234"/>
      <c r="S55" s="234"/>
      <c r="T55" s="234"/>
      <c r="U55" s="234"/>
      <c r="V55" s="234"/>
      <c r="W55" s="234"/>
      <c r="X55" s="234"/>
      <c r="Y55" s="234"/>
      <c r="Z55" s="234"/>
      <c r="AA55" s="582"/>
      <c r="AB55" s="578"/>
      <c r="AC55" s="582"/>
      <c r="AD55" s="578"/>
    </row>
    <row r="56" spans="2:34" ht="12.75" customHeight="1" x14ac:dyDescent="0.2">
      <c r="E56" s="230"/>
      <c r="K56" s="230"/>
      <c r="L56" s="230"/>
      <c r="M56" s="230"/>
      <c r="N56" s="230"/>
      <c r="O56" s="230"/>
      <c r="P56" s="230"/>
      <c r="Q56" s="230"/>
      <c r="R56" s="230"/>
      <c r="S56" s="230"/>
      <c r="T56" s="230"/>
      <c r="U56" s="230"/>
      <c r="V56" s="230"/>
      <c r="W56" s="230"/>
      <c r="X56" s="230"/>
      <c r="Y56" s="230"/>
      <c r="Z56" s="230"/>
    </row>
    <row r="57" spans="2:34" ht="12.75" customHeight="1" x14ac:dyDescent="0.25">
      <c r="B57" s="231" t="s">
        <v>131</v>
      </c>
      <c r="D57" s="583"/>
      <c r="E57" s="230"/>
      <c r="K57" s="230"/>
      <c r="L57" s="230"/>
      <c r="M57" s="230"/>
      <c r="N57" s="230"/>
      <c r="O57" s="230"/>
      <c r="P57" s="409"/>
      <c r="Q57" s="230"/>
      <c r="R57" s="230"/>
      <c r="S57" s="230"/>
      <c r="T57" s="230"/>
      <c r="U57" s="230"/>
      <c r="V57" s="230"/>
      <c r="W57" s="230"/>
      <c r="X57" s="230"/>
      <c r="Y57" s="230"/>
      <c r="Z57" s="230"/>
    </row>
    <row r="58" spans="2:34" ht="12.75" customHeight="1" x14ac:dyDescent="0.25">
      <c r="B58" s="231" t="s">
        <v>132</v>
      </c>
      <c r="D58" s="583"/>
      <c r="E58" s="230"/>
      <c r="K58" s="230"/>
      <c r="L58" s="230"/>
      <c r="M58" s="230"/>
      <c r="N58" s="230"/>
      <c r="O58" s="230"/>
      <c r="P58" s="409"/>
      <c r="Q58" s="230"/>
      <c r="R58" s="230"/>
      <c r="S58" s="230"/>
      <c r="T58" s="230"/>
      <c r="U58" s="230"/>
      <c r="V58" s="230"/>
      <c r="W58" s="230"/>
      <c r="X58" s="230"/>
      <c r="Y58" s="230"/>
      <c r="Z58" s="230"/>
    </row>
    <row r="59" spans="2:34" ht="12.75" customHeight="1" x14ac:dyDescent="0.25">
      <c r="B59" s="231" t="s">
        <v>133</v>
      </c>
      <c r="D59" s="583"/>
      <c r="E59" s="230"/>
      <c r="K59" s="230"/>
      <c r="L59" s="230"/>
      <c r="M59" s="230"/>
      <c r="N59" s="230"/>
      <c r="O59" s="230"/>
      <c r="P59" s="409"/>
      <c r="Q59" s="230"/>
      <c r="R59" s="230"/>
      <c r="S59" s="230"/>
      <c r="T59" s="230"/>
      <c r="U59" s="230"/>
      <c r="V59" s="230"/>
      <c r="W59" s="230"/>
      <c r="X59" s="230"/>
      <c r="Y59" s="230"/>
      <c r="Z59" s="230"/>
    </row>
    <row r="60" spans="2:34" ht="12.75" customHeight="1" x14ac:dyDescent="0.25">
      <c r="B60" s="231"/>
      <c r="D60" s="583"/>
      <c r="E60" s="230"/>
      <c r="K60" s="230"/>
      <c r="L60" s="230"/>
      <c r="M60" s="230"/>
      <c r="N60" s="230"/>
      <c r="O60" s="230"/>
      <c r="P60" s="409"/>
      <c r="Q60" s="230"/>
      <c r="R60" s="230"/>
      <c r="S60" s="230"/>
      <c r="T60" s="230"/>
      <c r="U60" s="230"/>
      <c r="V60" s="230"/>
      <c r="W60" s="230"/>
      <c r="X60" s="230"/>
      <c r="Y60" s="230"/>
      <c r="Z60" s="230"/>
    </row>
    <row r="61" spans="2:34" ht="12.75" customHeight="1" x14ac:dyDescent="0.25">
      <c r="B61" s="231"/>
      <c r="D61" s="583"/>
      <c r="E61" s="230"/>
      <c r="K61" s="230"/>
      <c r="L61" s="230"/>
      <c r="M61" s="230"/>
      <c r="N61" s="230"/>
      <c r="O61" s="230"/>
      <c r="P61" s="409"/>
      <c r="Q61" s="230"/>
      <c r="R61" s="230"/>
      <c r="S61" s="230"/>
      <c r="T61" s="230"/>
      <c r="U61" s="230"/>
      <c r="V61" s="230"/>
      <c r="W61" s="230"/>
      <c r="X61" s="230"/>
      <c r="Y61" s="230"/>
      <c r="Z61" s="230"/>
    </row>
    <row r="62" spans="2:34" ht="12.75" customHeight="1" x14ac:dyDescent="0.25">
      <c r="B62" s="231"/>
      <c r="D62" s="583"/>
      <c r="E62" s="230"/>
      <c r="K62" s="230"/>
      <c r="L62" s="230"/>
      <c r="M62" s="230"/>
      <c r="N62" s="230"/>
      <c r="O62" s="230"/>
      <c r="P62" s="409"/>
      <c r="Q62" s="230"/>
      <c r="R62" s="230"/>
      <c r="S62" s="230"/>
      <c r="T62" s="230"/>
      <c r="U62" s="230"/>
      <c r="V62" s="230"/>
      <c r="W62" s="230"/>
      <c r="X62" s="230"/>
      <c r="Y62" s="230"/>
      <c r="Z62" s="230"/>
    </row>
    <row r="63" spans="2:34" ht="12.75" customHeight="1" x14ac:dyDescent="0.25">
      <c r="B63" s="1615" t="s">
        <v>134</v>
      </c>
      <c r="C63" s="1615"/>
      <c r="D63" s="1615"/>
      <c r="E63" s="1615"/>
      <c r="K63" s="230"/>
      <c r="L63" s="230"/>
      <c r="M63" s="230"/>
      <c r="N63" s="230"/>
      <c r="O63" s="230"/>
      <c r="P63" s="410"/>
      <c r="Q63" s="230"/>
      <c r="R63" s="230"/>
      <c r="S63" s="230"/>
      <c r="T63" s="230"/>
      <c r="U63" s="1616" t="s">
        <v>37</v>
      </c>
      <c r="V63" s="1616"/>
      <c r="W63" s="1616"/>
      <c r="X63" s="1616"/>
      <c r="Y63" s="1616"/>
      <c r="Z63" s="1616"/>
    </row>
    <row r="64" spans="2:34" ht="12.75" customHeight="1" x14ac:dyDescent="0.2">
      <c r="D64" s="236"/>
      <c r="E64" s="230"/>
      <c r="K64" s="230"/>
      <c r="L64" s="230"/>
      <c r="M64" s="230"/>
      <c r="N64" s="230"/>
      <c r="O64" s="230"/>
      <c r="P64" s="410"/>
      <c r="Q64" s="230"/>
      <c r="R64" s="230"/>
      <c r="S64" s="230"/>
      <c r="T64" s="230"/>
      <c r="U64" s="230"/>
      <c r="V64" s="230"/>
      <c r="W64" s="230"/>
      <c r="X64" s="230"/>
      <c r="Y64" s="230"/>
      <c r="Z64" s="230"/>
    </row>
    <row r="65" spans="2:26" ht="12.75" customHeight="1" x14ac:dyDescent="0.2">
      <c r="B65" s="236"/>
      <c r="C65" s="236"/>
      <c r="D65" s="236"/>
      <c r="E65" s="230"/>
      <c r="K65" s="230"/>
      <c r="L65" s="230"/>
      <c r="M65" s="230"/>
      <c r="N65" s="230"/>
      <c r="O65" s="230"/>
      <c r="P65" s="230"/>
      <c r="Q65" s="230"/>
      <c r="R65" s="230"/>
      <c r="S65" s="230"/>
      <c r="T65" s="230"/>
      <c r="U65" s="230"/>
      <c r="V65" s="230"/>
      <c r="W65" s="230"/>
      <c r="X65" s="230"/>
      <c r="Y65" s="230"/>
      <c r="Z65" s="230"/>
    </row>
    <row r="66" spans="2:26" ht="12.75" customHeight="1" x14ac:dyDescent="0.2">
      <c r="D66" s="236"/>
      <c r="E66" s="230"/>
      <c r="K66" s="230"/>
      <c r="L66" s="230"/>
      <c r="M66" s="230"/>
      <c r="N66" s="230"/>
      <c r="O66" s="230"/>
      <c r="P66" s="230"/>
      <c r="Q66" s="230"/>
      <c r="R66" s="230"/>
      <c r="S66" s="230"/>
      <c r="T66" s="230"/>
      <c r="U66" s="230"/>
      <c r="V66" s="230"/>
      <c r="W66" s="230"/>
      <c r="X66" s="230"/>
      <c r="Y66" s="230"/>
      <c r="Z66" s="230"/>
    </row>
    <row r="67" spans="2:26" x14ac:dyDescent="0.2">
      <c r="D67" s="236"/>
      <c r="E67" s="230"/>
      <c r="K67" s="230"/>
      <c r="L67" s="230"/>
      <c r="M67" s="230"/>
      <c r="N67" s="230"/>
      <c r="O67" s="230"/>
      <c r="P67" s="230"/>
      <c r="Q67" s="230"/>
      <c r="R67" s="230"/>
      <c r="S67" s="230"/>
      <c r="T67" s="230"/>
      <c r="U67" s="230"/>
      <c r="V67" s="230"/>
      <c r="W67" s="230"/>
      <c r="X67" s="230"/>
      <c r="Y67" s="230"/>
      <c r="Z67" s="230"/>
    </row>
    <row r="68" spans="2:26" x14ac:dyDescent="0.2">
      <c r="B68" s="236"/>
      <c r="C68" s="236"/>
      <c r="D68" s="236"/>
      <c r="E68" s="230"/>
      <c r="K68" s="230"/>
      <c r="L68" s="230"/>
      <c r="M68" s="230"/>
      <c r="N68" s="230"/>
      <c r="O68" s="230"/>
      <c r="P68" s="230"/>
      <c r="Q68" s="230"/>
      <c r="R68" s="230"/>
      <c r="S68" s="230"/>
      <c r="T68" s="230"/>
      <c r="U68" s="230"/>
      <c r="V68" s="230"/>
      <c r="W68" s="230"/>
      <c r="X68" s="230"/>
      <c r="Y68" s="230"/>
      <c r="Z68" s="230"/>
    </row>
    <row r="69" spans="2:26" x14ac:dyDescent="0.2">
      <c r="B69" s="1617"/>
      <c r="C69" s="1617"/>
      <c r="D69" s="1617"/>
      <c r="E69" s="1617"/>
      <c r="F69" s="1617"/>
      <c r="G69" s="1617"/>
      <c r="H69" s="1617"/>
      <c r="K69" s="230"/>
      <c r="L69" s="230"/>
      <c r="M69" s="230"/>
      <c r="N69" s="230"/>
      <c r="O69" s="230"/>
      <c r="P69" s="230"/>
      <c r="Q69" s="230"/>
      <c r="R69" s="230"/>
      <c r="S69" s="230"/>
      <c r="T69" s="230"/>
      <c r="U69" s="230"/>
      <c r="V69" s="230"/>
      <c r="W69" s="230"/>
      <c r="X69" s="230"/>
      <c r="Y69" s="230"/>
      <c r="Z69" s="230"/>
    </row>
    <row r="70" spans="2:26" x14ac:dyDescent="0.2">
      <c r="B70" s="1617"/>
      <c r="C70" s="1617"/>
      <c r="D70" s="1617"/>
      <c r="E70" s="1617"/>
      <c r="F70" s="1617"/>
      <c r="G70" s="1617"/>
      <c r="H70" s="1617"/>
    </row>
    <row r="71" spans="2:26" x14ac:dyDescent="0.2">
      <c r="B71" s="1617"/>
      <c r="C71" s="1617"/>
      <c r="D71" s="1617"/>
      <c r="E71" s="1617"/>
      <c r="F71" s="1617"/>
      <c r="G71" s="1617"/>
      <c r="H71" s="1617"/>
    </row>
    <row r="72" spans="2:26" x14ac:dyDescent="0.2">
      <c r="B72" s="1617"/>
      <c r="C72" s="1617"/>
      <c r="D72" s="1617"/>
      <c r="E72" s="1617"/>
      <c r="F72" s="1617"/>
      <c r="G72" s="1617"/>
      <c r="H72" s="1617"/>
    </row>
    <row r="73" spans="2:26" x14ac:dyDescent="0.2">
      <c r="B73" s="1617"/>
      <c r="C73" s="1617"/>
      <c r="D73" s="1617"/>
      <c r="E73" s="1617"/>
      <c r="F73" s="1617"/>
      <c r="G73" s="1617"/>
      <c r="H73" s="1617"/>
    </row>
    <row r="74" spans="2:26" x14ac:dyDescent="0.2">
      <c r="B74" s="1617"/>
      <c r="C74" s="1617"/>
      <c r="D74" s="1617"/>
      <c r="E74" s="1617"/>
      <c r="F74" s="1617"/>
      <c r="G74" s="1617"/>
      <c r="H74" s="1617"/>
    </row>
    <row r="75" spans="2:26" x14ac:dyDescent="0.2">
      <c r="B75" s="236"/>
      <c r="C75" s="236"/>
      <c r="D75" s="236"/>
      <c r="E75" s="230"/>
    </row>
    <row r="76" spans="2:26" x14ac:dyDescent="0.2">
      <c r="E76" s="230"/>
    </row>
    <row r="77" spans="2:26" x14ac:dyDescent="0.2">
      <c r="B77" s="1618"/>
      <c r="C77" s="1618"/>
      <c r="D77" s="584"/>
      <c r="E77" s="230"/>
    </row>
    <row r="78" spans="2:26" x14ac:dyDescent="0.2">
      <c r="E78" s="230"/>
    </row>
    <row r="79" spans="2:26" x14ac:dyDescent="0.2">
      <c r="E79" s="230"/>
    </row>
    <row r="80" spans="2:26" x14ac:dyDescent="0.2">
      <c r="E80" s="230"/>
    </row>
    <row r="81" spans="2:5" x14ac:dyDescent="0.2">
      <c r="E81" s="230"/>
    </row>
    <row r="83" spans="2:5" x14ac:dyDescent="0.2">
      <c r="B83" s="231"/>
    </row>
  </sheetData>
  <mergeCells count="40">
    <mergeCell ref="C32:AD32"/>
    <mergeCell ref="B63:E63"/>
    <mergeCell ref="U63:Z63"/>
    <mergeCell ref="B69:H74"/>
    <mergeCell ref="B77:C77"/>
    <mergeCell ref="AB12:AC13"/>
    <mergeCell ref="AD12:AD13"/>
    <mergeCell ref="C15:AD15"/>
    <mergeCell ref="C16:AD16"/>
    <mergeCell ref="C26:AD26"/>
    <mergeCell ref="N12:O12"/>
    <mergeCell ref="G10:G14"/>
    <mergeCell ref="C31:AD31"/>
    <mergeCell ref="P12:Q13"/>
    <mergeCell ref="R12:S12"/>
    <mergeCell ref="T12:U12"/>
    <mergeCell ref="V12:W13"/>
    <mergeCell ref="X12:Y12"/>
    <mergeCell ref="Z12:AA12"/>
    <mergeCell ref="H10:H14"/>
    <mergeCell ref="I10:I14"/>
    <mergeCell ref="J10:J14"/>
    <mergeCell ref="K10:K14"/>
    <mergeCell ref="L10:AD10"/>
    <mergeCell ref="L11:Q11"/>
    <mergeCell ref="R11:W11"/>
    <mergeCell ref="X11:AC11"/>
    <mergeCell ref="L12:M12"/>
    <mergeCell ref="B10:B14"/>
    <mergeCell ref="C10:C14"/>
    <mergeCell ref="D10:D14"/>
    <mergeCell ref="E10:E14"/>
    <mergeCell ref="F10:F14"/>
    <mergeCell ref="B9:Z9"/>
    <mergeCell ref="B2:AD2"/>
    <mergeCell ref="B3:AD3"/>
    <mergeCell ref="B4:AD4"/>
    <mergeCell ref="B6:N6"/>
    <mergeCell ref="B7:G7"/>
    <mergeCell ref="B8:Z8"/>
  </mergeCells>
  <pageMargins left="0.19685039370078741" right="3.937007874015748E-2" top="0.19685039370078741" bottom="0.19685039370078741" header="0" footer="0.11811023622047245"/>
  <pageSetup paperSize="9" scale="53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V105"/>
  <sheetViews>
    <sheetView topLeftCell="A9" workbookViewId="0">
      <selection activeCell="A38" sqref="A38"/>
    </sheetView>
  </sheetViews>
  <sheetFormatPr defaultRowHeight="12.75" x14ac:dyDescent="0.2"/>
  <cols>
    <col min="1" max="1" width="70.7109375" style="1" customWidth="1"/>
    <col min="2" max="2" width="6.42578125" style="10" customWidth="1"/>
    <col min="3" max="3" width="5.85546875" style="10" customWidth="1"/>
    <col min="4" max="4" width="6.140625" style="1" customWidth="1"/>
    <col min="5" max="5" width="6.42578125" style="10" customWidth="1"/>
    <col min="6" max="6" width="5.7109375" style="10" customWidth="1"/>
    <col min="7" max="8" width="6.42578125" style="10" customWidth="1"/>
    <col min="9" max="9" width="5.7109375" style="10" customWidth="1"/>
    <col min="10" max="16" width="5.7109375" style="1" customWidth="1"/>
    <col min="17" max="17" width="8.85546875" style="1"/>
    <col min="18" max="18" width="20.28515625" style="1" customWidth="1"/>
    <col min="19" max="19" width="11.42578125" style="1" bestFit="1" customWidth="1"/>
    <col min="20" max="20" width="14.7109375" style="1" customWidth="1"/>
    <col min="21" max="21" width="20.28515625" style="1" customWidth="1"/>
    <col min="22" max="23" width="8.85546875" style="1"/>
    <col min="24" max="24" width="12.7109375" style="1" bestFit="1" customWidth="1"/>
    <col min="25" max="256" width="8.85546875" style="1"/>
  </cols>
  <sheetData>
    <row r="1" spans="1:21" ht="25.15" customHeight="1" x14ac:dyDescent="0.2">
      <c r="A1" s="1566" t="s">
        <v>135</v>
      </c>
      <c r="B1" s="1566"/>
      <c r="C1" s="1566"/>
      <c r="D1" s="1566"/>
      <c r="E1" s="1566"/>
      <c r="F1" s="1566"/>
      <c r="G1" s="1566"/>
      <c r="H1" s="1566"/>
      <c r="I1" s="1566"/>
      <c r="J1" s="1566"/>
      <c r="K1" s="1566"/>
      <c r="L1" s="1566"/>
      <c r="M1" s="1566"/>
      <c r="N1" s="1566"/>
      <c r="O1" s="1566"/>
      <c r="P1" s="1566"/>
      <c r="Q1" s="1566"/>
      <c r="T1" s="585"/>
    </row>
    <row r="2" spans="1:21" ht="25.15" customHeight="1" x14ac:dyDescent="0.2">
      <c r="A2" s="1566" t="s">
        <v>4</v>
      </c>
      <c r="B2" s="1566"/>
      <c r="C2" s="1566"/>
      <c r="D2" s="1566"/>
      <c r="E2" s="1566"/>
      <c r="F2" s="1566"/>
      <c r="G2" s="1566"/>
      <c r="H2" s="1566"/>
      <c r="I2" s="1566"/>
      <c r="J2" s="1566"/>
      <c r="K2" s="1566"/>
      <c r="L2" s="1566"/>
      <c r="M2" s="1566"/>
      <c r="N2" s="1566"/>
      <c r="O2" s="1566"/>
      <c r="P2" s="1566"/>
      <c r="Q2" s="1566"/>
      <c r="T2" s="585"/>
    </row>
    <row r="3" spans="1:21" ht="25.15" customHeight="1" x14ac:dyDescent="0.2">
      <c r="A3" s="1566" t="s">
        <v>136</v>
      </c>
      <c r="B3" s="1566"/>
      <c r="C3" s="1566"/>
      <c r="D3" s="1566"/>
      <c r="E3" s="1566"/>
      <c r="F3" s="1566"/>
      <c r="G3" s="1566"/>
      <c r="H3" s="1566"/>
      <c r="I3" s="1566"/>
      <c r="J3" s="1566"/>
      <c r="K3" s="1566"/>
      <c r="L3" s="1566"/>
      <c r="M3" s="1566"/>
      <c r="N3" s="1566"/>
      <c r="O3" s="1566"/>
      <c r="P3" s="1566"/>
      <c r="Q3" s="1566"/>
      <c r="T3" s="585"/>
    </row>
    <row r="4" spans="1:21" ht="25.15" customHeight="1" x14ac:dyDescent="0.2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T4" s="585"/>
    </row>
    <row r="5" spans="1:21" ht="25.15" customHeight="1" x14ac:dyDescent="0.25">
      <c r="A5" s="1620" t="s">
        <v>137</v>
      </c>
      <c r="B5" s="1620"/>
      <c r="C5" s="1620"/>
      <c r="D5" s="1620"/>
      <c r="E5" s="1620"/>
      <c r="F5" s="1620"/>
      <c r="G5" s="1620"/>
      <c r="H5" s="1620"/>
      <c r="I5" s="1620"/>
      <c r="J5" s="1620"/>
      <c r="K5" s="1620"/>
      <c r="L5" s="1620"/>
      <c r="M5" s="1620"/>
      <c r="N5" s="7"/>
      <c r="O5" s="7"/>
      <c r="P5" s="7"/>
      <c r="T5" s="585"/>
    </row>
    <row r="6" spans="1:21" ht="25.15" customHeight="1" x14ac:dyDescent="0.25">
      <c r="A6" s="1565" t="s">
        <v>138</v>
      </c>
      <c r="B6" s="1565"/>
      <c r="C6" s="1565"/>
      <c r="D6" s="1565"/>
      <c r="E6" s="1565"/>
      <c r="F6" s="1565"/>
      <c r="G6" s="3"/>
      <c r="H6" s="3"/>
      <c r="I6" s="3"/>
      <c r="J6" s="5"/>
      <c r="K6" s="5"/>
      <c r="L6" s="5"/>
      <c r="M6" s="5"/>
      <c r="N6" s="5"/>
      <c r="O6" s="5"/>
      <c r="P6" s="5"/>
      <c r="T6" s="585"/>
    </row>
    <row r="7" spans="1:21" ht="25.15" customHeight="1" x14ac:dyDescent="0.25">
      <c r="A7" s="1619" t="s">
        <v>139</v>
      </c>
      <c r="B7" s="1619"/>
      <c r="C7" s="1619"/>
      <c r="D7" s="1619"/>
      <c r="E7" s="1619"/>
      <c r="F7" s="1619"/>
      <c r="G7" s="1619"/>
      <c r="H7" s="1619"/>
      <c r="I7" s="1619"/>
      <c r="J7" s="1619"/>
      <c r="K7" s="1619"/>
      <c r="L7" s="1619"/>
      <c r="M7" s="1619"/>
      <c r="N7" s="1619"/>
      <c r="O7" s="1619"/>
      <c r="P7" s="1619"/>
      <c r="T7" s="585"/>
    </row>
    <row r="8" spans="1:21" ht="25.15" customHeight="1" x14ac:dyDescent="0.2">
      <c r="A8" s="1565" t="s">
        <v>140</v>
      </c>
      <c r="B8" s="1565"/>
      <c r="C8" s="1565"/>
      <c r="D8" s="1565"/>
      <c r="E8" s="1565"/>
      <c r="F8" s="1565"/>
      <c r="G8" s="1565"/>
      <c r="H8" s="1565"/>
      <c r="I8" s="1565"/>
      <c r="J8" s="1565"/>
      <c r="K8" s="1565"/>
      <c r="L8" s="1565"/>
      <c r="M8" s="1565"/>
      <c r="N8" s="1565"/>
      <c r="O8" s="1565"/>
      <c r="P8" s="1565"/>
      <c r="Q8" s="1565"/>
    </row>
    <row r="9" spans="1:21" x14ac:dyDescent="0.2">
      <c r="A9" s="1565"/>
      <c r="B9" s="1565"/>
      <c r="C9" s="1565"/>
      <c r="D9" s="1565"/>
      <c r="E9" s="1565"/>
      <c r="F9" s="1565"/>
      <c r="G9" s="1565"/>
      <c r="H9" s="1565"/>
      <c r="I9" s="1565"/>
      <c r="J9" s="1565"/>
      <c r="K9" s="1565"/>
      <c r="L9" s="1565"/>
      <c r="M9" s="1565"/>
      <c r="N9" s="1565"/>
      <c r="O9" s="1565"/>
      <c r="P9" s="1565"/>
      <c r="Q9" s="1565"/>
    </row>
    <row r="10" spans="1:21" ht="16.5" thickBot="1" x14ac:dyDescent="0.3">
      <c r="A10" s="1564" t="s">
        <v>141</v>
      </c>
      <c r="B10" s="1564"/>
      <c r="C10" s="1564"/>
      <c r="D10" s="1564"/>
      <c r="E10" s="1564"/>
      <c r="F10" s="1564"/>
      <c r="G10" s="1564"/>
      <c r="H10" s="1564"/>
      <c r="I10" s="1564"/>
      <c r="J10" s="1564"/>
      <c r="K10" s="1564"/>
      <c r="L10" s="1564"/>
      <c r="M10" s="1564"/>
      <c r="N10" s="1564"/>
      <c r="O10" s="1564"/>
      <c r="P10" s="1564"/>
    </row>
    <row r="11" spans="1:21" ht="13.5" thickBot="1" x14ac:dyDescent="0.25">
      <c r="A11" s="1544" t="s">
        <v>23</v>
      </c>
      <c r="B11" s="1522" t="s">
        <v>14</v>
      </c>
      <c r="C11" s="1560" t="s">
        <v>26</v>
      </c>
      <c r="D11" s="1553" t="s">
        <v>27</v>
      </c>
      <c r="E11" s="1522" t="s">
        <v>1</v>
      </c>
      <c r="F11" s="1556" t="s">
        <v>28</v>
      </c>
      <c r="G11" s="1522" t="s">
        <v>29</v>
      </c>
      <c r="H11" s="1553" t="s">
        <v>30</v>
      </c>
      <c r="I11" s="1522" t="s">
        <v>16</v>
      </c>
      <c r="J11" s="1560" t="s">
        <v>31</v>
      </c>
      <c r="K11" s="1531" t="s">
        <v>5</v>
      </c>
      <c r="L11" s="1532"/>
      <c r="M11" s="1532"/>
      <c r="N11" s="1532"/>
      <c r="O11" s="1532"/>
      <c r="P11" s="1532"/>
      <c r="Q11" s="1533"/>
    </row>
    <row r="12" spans="1:21" ht="13.5" thickBot="1" x14ac:dyDescent="0.25">
      <c r="A12" s="1545"/>
      <c r="B12" s="1523"/>
      <c r="C12" s="1561"/>
      <c r="D12" s="1554"/>
      <c r="E12" s="1523"/>
      <c r="F12" s="1557"/>
      <c r="G12" s="1523"/>
      <c r="H12" s="1554"/>
      <c r="I12" s="1523"/>
      <c r="J12" s="1561"/>
      <c r="K12" s="1549" t="s">
        <v>12</v>
      </c>
      <c r="L12" s="1549"/>
      <c r="M12" s="1550"/>
      <c r="N12" s="1551"/>
      <c r="O12" s="1551"/>
      <c r="P12" s="1552"/>
      <c r="Q12" s="25"/>
      <c r="R12" s="587"/>
      <c r="S12" s="587"/>
      <c r="T12" s="587"/>
      <c r="U12" s="587"/>
    </row>
    <row r="13" spans="1:21" x14ac:dyDescent="0.2">
      <c r="A13" s="1545"/>
      <c r="B13" s="1523"/>
      <c r="C13" s="1561"/>
      <c r="D13" s="1554"/>
      <c r="E13" s="1523"/>
      <c r="F13" s="1557"/>
      <c r="G13" s="1523"/>
      <c r="H13" s="1554"/>
      <c r="I13" s="1523"/>
      <c r="J13" s="1561"/>
      <c r="K13" s="1548" t="s">
        <v>2</v>
      </c>
      <c r="L13" s="1559"/>
      <c r="M13" s="1547" t="s">
        <v>8</v>
      </c>
      <c r="N13" s="1548"/>
      <c r="O13" s="1537" t="s">
        <v>3</v>
      </c>
      <c r="P13" s="1538"/>
      <c r="Q13" s="1567" t="s">
        <v>3</v>
      </c>
      <c r="R13" s="587"/>
      <c r="S13" s="587"/>
      <c r="T13" s="587"/>
      <c r="U13" s="587"/>
    </row>
    <row r="14" spans="1:21" ht="13.5" thickBot="1" x14ac:dyDescent="0.25">
      <c r="A14" s="1545"/>
      <c r="B14" s="1523"/>
      <c r="C14" s="1561"/>
      <c r="D14" s="1554"/>
      <c r="E14" s="1523"/>
      <c r="F14" s="1557"/>
      <c r="G14" s="1523"/>
      <c r="H14" s="1554"/>
      <c r="I14" s="1523"/>
      <c r="J14" s="1561"/>
      <c r="K14" s="30">
        <v>20</v>
      </c>
      <c r="L14" s="31" t="s">
        <v>24</v>
      </c>
      <c r="M14" s="32">
        <v>14</v>
      </c>
      <c r="N14" s="33" t="s">
        <v>24</v>
      </c>
      <c r="O14" s="1539"/>
      <c r="P14" s="1540"/>
      <c r="Q14" s="1568"/>
      <c r="R14" s="587"/>
      <c r="S14" s="587"/>
      <c r="T14" s="587"/>
      <c r="U14" s="587"/>
    </row>
    <row r="15" spans="1:21" ht="13.5" thickBot="1" x14ac:dyDescent="0.25">
      <c r="A15" s="1545"/>
      <c r="B15" s="1523"/>
      <c r="C15" s="1562"/>
      <c r="D15" s="1555"/>
      <c r="E15" s="1524"/>
      <c r="F15" s="1558"/>
      <c r="G15" s="1524"/>
      <c r="H15" s="1555"/>
      <c r="I15" s="1524"/>
      <c r="J15" s="1562"/>
      <c r="K15" s="588" t="s">
        <v>9</v>
      </c>
      <c r="L15" s="217" t="s">
        <v>10</v>
      </c>
      <c r="M15" s="589" t="s">
        <v>9</v>
      </c>
      <c r="N15" s="220" t="s">
        <v>10</v>
      </c>
      <c r="O15" s="216" t="s">
        <v>9</v>
      </c>
      <c r="P15" s="590" t="s">
        <v>10</v>
      </c>
      <c r="Q15" s="591" t="s">
        <v>6</v>
      </c>
      <c r="R15" s="587"/>
      <c r="S15" s="587"/>
      <c r="T15" s="587"/>
      <c r="U15" s="587"/>
    </row>
    <row r="16" spans="1:21" ht="19.5" thickBot="1" x14ac:dyDescent="0.35">
      <c r="A16" s="592" t="s">
        <v>142</v>
      </c>
      <c r="B16" s="593"/>
      <c r="C16" s="593"/>
      <c r="D16" s="594"/>
      <c r="E16" s="594"/>
      <c r="F16" s="594"/>
      <c r="G16" s="594"/>
      <c r="H16" s="594"/>
      <c r="I16" s="594"/>
      <c r="J16" s="594"/>
      <c r="K16" s="595"/>
      <c r="L16" s="595"/>
      <c r="M16" s="595"/>
      <c r="N16" s="595"/>
      <c r="O16" s="596"/>
      <c r="P16" s="596"/>
      <c r="Q16" s="597"/>
      <c r="R16" s="587"/>
      <c r="S16" s="587"/>
      <c r="T16" s="587"/>
      <c r="U16" s="587"/>
    </row>
    <row r="17" spans="1:256" ht="15" x14ac:dyDescent="0.25">
      <c r="A17" s="225" t="s">
        <v>143</v>
      </c>
      <c r="B17" s="598">
        <v>1</v>
      </c>
      <c r="C17" s="598">
        <f t="shared" ref="C17:C24" si="0">B17*27</f>
        <v>27</v>
      </c>
      <c r="D17" s="599">
        <f t="shared" ref="D17:D24" si="1">B17*22</f>
        <v>22</v>
      </c>
      <c r="E17" s="600">
        <v>22</v>
      </c>
      <c r="F17" s="29"/>
      <c r="G17" s="482"/>
      <c r="H17" s="24">
        <f t="shared" ref="H17:H24" si="2">B17*2</f>
        <v>2</v>
      </c>
      <c r="I17" s="24">
        <f t="shared" ref="I17:I24" si="3">C17-D17</f>
        <v>5</v>
      </c>
      <c r="J17" s="76"/>
      <c r="K17" s="601">
        <v>22</v>
      </c>
      <c r="L17" s="602"/>
      <c r="M17" s="602"/>
      <c r="N17" s="602"/>
      <c r="O17" s="603">
        <f t="shared" ref="O17:P24" si="4">SUM(K17,M17)</f>
        <v>22</v>
      </c>
      <c r="P17" s="135">
        <f t="shared" si="4"/>
        <v>0</v>
      </c>
      <c r="Q17" s="604">
        <f t="shared" ref="Q17:Q24" si="5">SUM(O17,P17)</f>
        <v>22</v>
      </c>
      <c r="R17" s="82"/>
      <c r="S17" s="82"/>
      <c r="T17" s="82"/>
      <c r="U17" s="82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19"/>
      <c r="DL17" s="19"/>
      <c r="DM17" s="19"/>
      <c r="DN17" s="19"/>
      <c r="DO17" s="19"/>
      <c r="DP17" s="19"/>
      <c r="DQ17" s="19"/>
      <c r="DR17" s="19"/>
      <c r="DS17" s="19"/>
      <c r="DT17" s="19"/>
      <c r="DU17" s="19"/>
      <c r="DV17" s="19"/>
      <c r="DW17" s="19"/>
      <c r="DX17" s="19"/>
      <c r="DY17" s="19"/>
      <c r="DZ17" s="19"/>
      <c r="EA17" s="19"/>
      <c r="EB17" s="19"/>
      <c r="EC17" s="19"/>
      <c r="ED17" s="19"/>
      <c r="EE17" s="19"/>
      <c r="EF17" s="19"/>
      <c r="EG17" s="19"/>
      <c r="EH17" s="19"/>
      <c r="EI17" s="19"/>
      <c r="EJ17" s="19"/>
      <c r="EK17" s="19"/>
      <c r="EL17" s="19"/>
      <c r="EM17" s="19"/>
      <c r="EN17" s="19"/>
      <c r="EO17" s="19"/>
      <c r="EP17" s="19"/>
      <c r="EQ17" s="19"/>
      <c r="ER17" s="19"/>
      <c r="ES17" s="19"/>
      <c r="ET17" s="19"/>
      <c r="EU17" s="19"/>
      <c r="EV17" s="19"/>
      <c r="EW17" s="19"/>
      <c r="EX17" s="19"/>
      <c r="EY17" s="19"/>
      <c r="EZ17" s="19"/>
      <c r="FA17" s="19"/>
      <c r="FB17" s="19"/>
      <c r="FC17" s="19"/>
      <c r="FD17" s="19"/>
      <c r="FE17" s="19"/>
      <c r="FF17" s="19"/>
      <c r="FG17" s="19"/>
      <c r="FH17" s="19"/>
      <c r="FI17" s="19"/>
      <c r="FJ17" s="19"/>
      <c r="FK17" s="19"/>
      <c r="FL17" s="19"/>
      <c r="FM17" s="19"/>
      <c r="FN17" s="19"/>
      <c r="FO17" s="19"/>
      <c r="FP17" s="19"/>
      <c r="FQ17" s="19"/>
      <c r="FR17" s="19"/>
      <c r="FS17" s="19"/>
      <c r="FT17" s="19"/>
      <c r="FU17" s="19"/>
      <c r="FV17" s="19"/>
      <c r="FW17" s="19"/>
      <c r="FX17" s="19"/>
      <c r="FY17" s="19"/>
      <c r="FZ17" s="19"/>
      <c r="GA17" s="19"/>
      <c r="GB17" s="19"/>
      <c r="GC17" s="19"/>
      <c r="GD17" s="19"/>
      <c r="GE17" s="19"/>
      <c r="GF17" s="19"/>
      <c r="GG17" s="19"/>
      <c r="GH17" s="19"/>
      <c r="GI17" s="19"/>
      <c r="GJ17" s="19"/>
      <c r="GK17" s="19"/>
      <c r="GL17" s="19"/>
      <c r="GM17" s="19"/>
      <c r="GN17" s="19"/>
      <c r="GO17" s="19"/>
      <c r="GP17" s="19"/>
      <c r="GQ17" s="19"/>
      <c r="GR17" s="19"/>
      <c r="GS17" s="19"/>
      <c r="GT17" s="19"/>
      <c r="GU17" s="19"/>
      <c r="GV17" s="19"/>
      <c r="GW17" s="19"/>
      <c r="GX17" s="19"/>
      <c r="GY17" s="19"/>
      <c r="GZ17" s="19"/>
      <c r="HA17" s="19"/>
      <c r="HB17" s="19"/>
      <c r="HC17" s="19"/>
      <c r="HD17" s="19"/>
      <c r="HE17" s="19"/>
      <c r="HF17" s="19"/>
      <c r="HG17" s="19"/>
      <c r="HH17" s="19"/>
      <c r="HI17" s="19"/>
      <c r="HJ17" s="19"/>
      <c r="HK17" s="19"/>
      <c r="HL17" s="19"/>
      <c r="HM17" s="19"/>
      <c r="HN17" s="19"/>
      <c r="HO17" s="19"/>
      <c r="HP17" s="19"/>
      <c r="HQ17" s="19"/>
      <c r="HR17" s="19"/>
      <c r="HS17" s="19"/>
      <c r="HT17" s="19"/>
      <c r="HU17" s="19"/>
      <c r="HV17" s="19"/>
      <c r="HW17" s="19"/>
      <c r="HX17" s="19"/>
      <c r="HY17" s="19"/>
      <c r="HZ17" s="19"/>
      <c r="IA17" s="19"/>
      <c r="IB17" s="19"/>
      <c r="IC17" s="19"/>
      <c r="ID17" s="19"/>
      <c r="IE17" s="19"/>
      <c r="IF17" s="19"/>
      <c r="IG17" s="19"/>
      <c r="IH17" s="19"/>
      <c r="II17" s="19"/>
      <c r="IJ17" s="19"/>
      <c r="IK17" s="19"/>
      <c r="IL17" s="19"/>
      <c r="IM17" s="19"/>
      <c r="IN17" s="19"/>
      <c r="IO17" s="19"/>
      <c r="IP17" s="19"/>
      <c r="IQ17" s="19"/>
      <c r="IR17" s="19"/>
      <c r="IS17" s="19"/>
      <c r="IT17" s="19"/>
      <c r="IU17" s="19"/>
      <c r="IV17" s="19"/>
    </row>
    <row r="18" spans="1:256" ht="15" x14ac:dyDescent="0.25">
      <c r="A18" s="605" t="s">
        <v>76</v>
      </c>
      <c r="B18" s="606"/>
      <c r="C18" s="606"/>
      <c r="D18" s="318"/>
      <c r="E18" s="318"/>
      <c r="F18" s="318"/>
      <c r="G18" s="318"/>
      <c r="H18" s="318"/>
      <c r="I18" s="317"/>
      <c r="J18" s="348"/>
      <c r="K18" s="607"/>
      <c r="L18" s="607"/>
      <c r="M18" s="607"/>
      <c r="N18" s="607"/>
      <c r="O18" s="311">
        <f t="shared" ref="O18:P21" si="6">K18+M18</f>
        <v>0</v>
      </c>
      <c r="P18" s="311">
        <f t="shared" si="6"/>
        <v>0</v>
      </c>
      <c r="Q18" s="608"/>
      <c r="R18" s="82"/>
      <c r="S18" s="609"/>
      <c r="T18" s="610"/>
      <c r="U18" s="609"/>
      <c r="V18" s="39"/>
      <c r="W18" s="611"/>
      <c r="X18" s="612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  <c r="FB18" s="19"/>
      <c r="FC18" s="19"/>
      <c r="FD18" s="19"/>
      <c r="FE18" s="19"/>
      <c r="FF18" s="19"/>
      <c r="FG18" s="19"/>
      <c r="FH18" s="19"/>
      <c r="FI18" s="19"/>
      <c r="FJ18" s="19"/>
      <c r="FK18" s="19"/>
      <c r="FL18" s="19"/>
      <c r="FM18" s="19"/>
      <c r="FN18" s="19"/>
      <c r="FO18" s="19"/>
      <c r="FP18" s="19"/>
      <c r="FQ18" s="19"/>
      <c r="FR18" s="19"/>
      <c r="FS18" s="19"/>
      <c r="FT18" s="19"/>
      <c r="FU18" s="19"/>
      <c r="FV18" s="19"/>
      <c r="FW18" s="19"/>
      <c r="FX18" s="19"/>
      <c r="FY18" s="19"/>
      <c r="FZ18" s="19"/>
      <c r="GA18" s="19"/>
      <c r="GB18" s="19"/>
      <c r="GC18" s="19"/>
      <c r="GD18" s="19"/>
      <c r="GE18" s="19"/>
      <c r="GF18" s="19"/>
      <c r="GG18" s="19"/>
      <c r="GH18" s="19"/>
      <c r="GI18" s="19"/>
      <c r="GJ18" s="19"/>
      <c r="GK18" s="19"/>
      <c r="GL18" s="19"/>
      <c r="GM18" s="19"/>
      <c r="GN18" s="19"/>
      <c r="GO18" s="19"/>
      <c r="GP18" s="19"/>
      <c r="GQ18" s="19"/>
      <c r="GR18" s="19"/>
      <c r="GS18" s="19"/>
      <c r="GT18" s="19"/>
      <c r="GU18" s="19"/>
      <c r="GV18" s="19"/>
      <c r="GW18" s="19"/>
      <c r="GX18" s="19"/>
      <c r="GY18" s="19"/>
      <c r="GZ18" s="19"/>
      <c r="HA18" s="19"/>
      <c r="HB18" s="19"/>
      <c r="HC18" s="19"/>
      <c r="HD18" s="19"/>
      <c r="HE18" s="19"/>
      <c r="HF18" s="19"/>
      <c r="HG18" s="19"/>
      <c r="HH18" s="19"/>
      <c r="HI18" s="19"/>
      <c r="HJ18" s="19"/>
      <c r="HK18" s="19"/>
      <c r="HL18" s="19"/>
      <c r="HM18" s="19"/>
      <c r="HN18" s="19"/>
      <c r="HO18" s="19"/>
      <c r="HP18" s="19"/>
      <c r="HQ18" s="19"/>
      <c r="HR18" s="19"/>
      <c r="HS18" s="19"/>
      <c r="HT18" s="19"/>
      <c r="HU18" s="19"/>
      <c r="HV18" s="19"/>
      <c r="HW18" s="19"/>
      <c r="HX18" s="19"/>
      <c r="HY18" s="19"/>
      <c r="HZ18" s="19"/>
      <c r="IA18" s="19"/>
      <c r="IB18" s="19"/>
      <c r="IC18" s="19"/>
      <c r="ID18" s="19"/>
      <c r="IE18" s="19"/>
      <c r="IF18" s="19"/>
      <c r="IG18" s="19"/>
      <c r="IH18" s="19"/>
      <c r="II18" s="19"/>
      <c r="IJ18" s="19"/>
      <c r="IK18" s="19"/>
      <c r="IL18" s="19"/>
      <c r="IM18" s="19"/>
      <c r="IN18" s="19"/>
      <c r="IO18" s="19"/>
      <c r="IP18" s="19"/>
      <c r="IQ18" s="19"/>
      <c r="IR18" s="19"/>
      <c r="IS18" s="19"/>
      <c r="IT18" s="19"/>
      <c r="IU18" s="19"/>
      <c r="IV18" s="19"/>
    </row>
    <row r="19" spans="1:256" ht="15" x14ac:dyDescent="0.25">
      <c r="A19" s="613" t="s">
        <v>75</v>
      </c>
      <c r="B19" s="614">
        <v>1</v>
      </c>
      <c r="C19" s="614">
        <f>B19*27</f>
        <v>27</v>
      </c>
      <c r="D19" s="615">
        <f>B19*22</f>
        <v>22</v>
      </c>
      <c r="E19" s="616">
        <v>22</v>
      </c>
      <c r="F19" s="318"/>
      <c r="G19" s="318"/>
      <c r="H19" s="318">
        <f>B19*2</f>
        <v>2</v>
      </c>
      <c r="I19" s="317">
        <f>C19-D19</f>
        <v>5</v>
      </c>
      <c r="J19" s="348">
        <f>B19*1.5</f>
        <v>1.5</v>
      </c>
      <c r="K19" s="617">
        <v>22</v>
      </c>
      <c r="L19" s="607"/>
      <c r="M19" s="19"/>
      <c r="N19" s="607"/>
      <c r="O19" s="311">
        <f t="shared" si="6"/>
        <v>22</v>
      </c>
      <c r="P19" s="311">
        <f t="shared" si="6"/>
        <v>0</v>
      </c>
      <c r="Q19" s="618">
        <f>O19+P19</f>
        <v>22</v>
      </c>
      <c r="R19" s="82"/>
      <c r="S19" s="609"/>
      <c r="T19" s="610"/>
      <c r="U19" s="609"/>
      <c r="V19" s="39"/>
      <c r="W19" s="611"/>
      <c r="X19" s="612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  <c r="FV19" s="19"/>
      <c r="FW19" s="19"/>
      <c r="FX19" s="19"/>
      <c r="FY19" s="19"/>
      <c r="FZ19" s="19"/>
      <c r="GA19" s="19"/>
      <c r="GB19" s="19"/>
      <c r="GC19" s="19"/>
      <c r="GD19" s="19"/>
      <c r="GE19" s="19"/>
      <c r="GF19" s="19"/>
      <c r="GG19" s="19"/>
      <c r="GH19" s="19"/>
      <c r="GI19" s="19"/>
      <c r="GJ19" s="19"/>
      <c r="GK19" s="19"/>
      <c r="GL19" s="19"/>
      <c r="GM19" s="19"/>
      <c r="GN19" s="19"/>
      <c r="GO19" s="19"/>
      <c r="GP19" s="19"/>
      <c r="GQ19" s="19"/>
      <c r="GR19" s="19"/>
      <c r="GS19" s="19"/>
      <c r="GT19" s="19"/>
      <c r="GU19" s="19"/>
      <c r="GV19" s="19"/>
      <c r="GW19" s="19"/>
      <c r="GX19" s="19"/>
      <c r="GY19" s="19"/>
      <c r="GZ19" s="19"/>
      <c r="HA19" s="19"/>
      <c r="HB19" s="19"/>
      <c r="HC19" s="19"/>
      <c r="HD19" s="19"/>
      <c r="HE19" s="19"/>
      <c r="HF19" s="19"/>
      <c r="HG19" s="19"/>
      <c r="HH19" s="19"/>
      <c r="HI19" s="19"/>
      <c r="HJ19" s="19"/>
      <c r="HK19" s="19"/>
      <c r="HL19" s="19"/>
      <c r="HM19" s="19"/>
      <c r="HN19" s="19"/>
      <c r="HO19" s="19"/>
      <c r="HP19" s="19"/>
      <c r="HQ19" s="19"/>
      <c r="HR19" s="19"/>
      <c r="HS19" s="19"/>
      <c r="HT19" s="19"/>
      <c r="HU19" s="19"/>
      <c r="HV19" s="19"/>
      <c r="HW19" s="19"/>
      <c r="HX19" s="19"/>
      <c r="HY19" s="19"/>
      <c r="HZ19" s="19"/>
      <c r="IA19" s="19"/>
      <c r="IB19" s="19"/>
      <c r="IC19" s="19"/>
      <c r="ID19" s="19"/>
      <c r="IE19" s="19"/>
      <c r="IF19" s="19"/>
      <c r="IG19" s="19"/>
      <c r="IH19" s="19"/>
      <c r="II19" s="19"/>
      <c r="IJ19" s="19"/>
      <c r="IK19" s="19"/>
      <c r="IL19" s="19"/>
      <c r="IM19" s="19"/>
      <c r="IN19" s="19"/>
      <c r="IO19" s="19"/>
      <c r="IP19" s="19"/>
      <c r="IQ19" s="19"/>
      <c r="IR19" s="19"/>
      <c r="IS19" s="19"/>
      <c r="IT19" s="19"/>
      <c r="IU19" s="19"/>
      <c r="IV19" s="19"/>
    </row>
    <row r="20" spans="1:256" ht="15" x14ac:dyDescent="0.25">
      <c r="A20" s="613" t="s">
        <v>74</v>
      </c>
      <c r="B20" s="614">
        <v>1</v>
      </c>
      <c r="C20" s="614">
        <f>B20*27</f>
        <v>27</v>
      </c>
      <c r="D20" s="615">
        <f>B20*22</f>
        <v>22</v>
      </c>
      <c r="E20" s="318"/>
      <c r="F20" s="616">
        <f>D20-E20</f>
        <v>22</v>
      </c>
      <c r="G20" s="318"/>
      <c r="H20" s="318">
        <f>B20*2</f>
        <v>2</v>
      </c>
      <c r="I20" s="317">
        <f>C20-D20</f>
        <v>5</v>
      </c>
      <c r="J20" s="348">
        <f>B20*1.5</f>
        <v>1.5</v>
      </c>
      <c r="K20" s="607"/>
      <c r="L20" s="617">
        <v>22</v>
      </c>
      <c r="M20" s="607"/>
      <c r="N20" s="19"/>
      <c r="O20" s="311">
        <f t="shared" si="6"/>
        <v>0</v>
      </c>
      <c r="P20" s="311">
        <f t="shared" si="6"/>
        <v>22</v>
      </c>
      <c r="Q20" s="618">
        <f>O20+P20</f>
        <v>22</v>
      </c>
      <c r="R20" s="82"/>
      <c r="S20" s="609"/>
      <c r="T20" s="610"/>
      <c r="U20" s="609"/>
      <c r="V20" s="39"/>
      <c r="W20" s="611"/>
      <c r="X20" s="612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  <c r="FS20" s="19"/>
      <c r="FT20" s="19"/>
      <c r="FU20" s="19"/>
      <c r="FV20" s="19"/>
      <c r="FW20" s="19"/>
      <c r="FX20" s="19"/>
      <c r="FY20" s="19"/>
      <c r="FZ20" s="19"/>
      <c r="GA20" s="19"/>
      <c r="GB20" s="19"/>
      <c r="GC20" s="19"/>
      <c r="GD20" s="19"/>
      <c r="GE20" s="19"/>
      <c r="GF20" s="19"/>
      <c r="GG20" s="19"/>
      <c r="GH20" s="19"/>
      <c r="GI20" s="19"/>
      <c r="GJ20" s="19"/>
      <c r="GK20" s="19"/>
      <c r="GL20" s="19"/>
      <c r="GM20" s="19"/>
      <c r="GN20" s="19"/>
      <c r="GO20" s="19"/>
      <c r="GP20" s="19"/>
      <c r="GQ20" s="19"/>
      <c r="GR20" s="19"/>
      <c r="GS20" s="19"/>
      <c r="GT20" s="19"/>
      <c r="GU20" s="19"/>
      <c r="GV20" s="19"/>
      <c r="GW20" s="19"/>
      <c r="GX20" s="19"/>
      <c r="GY20" s="19"/>
      <c r="GZ20" s="19"/>
      <c r="HA20" s="19"/>
      <c r="HB20" s="19"/>
      <c r="HC20" s="19"/>
      <c r="HD20" s="19"/>
      <c r="HE20" s="19"/>
      <c r="HF20" s="19"/>
      <c r="HG20" s="19"/>
      <c r="HH20" s="19"/>
      <c r="HI20" s="19"/>
      <c r="HJ20" s="19"/>
      <c r="HK20" s="19"/>
      <c r="HL20" s="19"/>
      <c r="HM20" s="19"/>
      <c r="HN20" s="19"/>
      <c r="HO20" s="19"/>
      <c r="HP20" s="19"/>
      <c r="HQ20" s="19"/>
      <c r="HR20" s="19"/>
      <c r="HS20" s="19"/>
      <c r="HT20" s="19"/>
      <c r="HU20" s="19"/>
      <c r="HV20" s="19"/>
      <c r="HW20" s="19"/>
      <c r="HX20" s="19"/>
      <c r="HY20" s="19"/>
      <c r="HZ20" s="19"/>
      <c r="IA20" s="19"/>
      <c r="IB20" s="19"/>
      <c r="IC20" s="19"/>
      <c r="ID20" s="19"/>
      <c r="IE20" s="19"/>
      <c r="IF20" s="19"/>
      <c r="IG20" s="19"/>
      <c r="IH20" s="19"/>
      <c r="II20" s="19"/>
      <c r="IJ20" s="19"/>
      <c r="IK20" s="19"/>
      <c r="IL20" s="19"/>
      <c r="IM20" s="19"/>
      <c r="IN20" s="19"/>
      <c r="IO20" s="19"/>
      <c r="IP20" s="19"/>
      <c r="IQ20" s="19"/>
      <c r="IR20" s="19"/>
      <c r="IS20" s="19"/>
      <c r="IT20" s="19"/>
      <c r="IU20" s="19"/>
      <c r="IV20" s="19"/>
    </row>
    <row r="21" spans="1:256" ht="15.75" thickBot="1" x14ac:dyDescent="0.3">
      <c r="A21" s="619" t="s">
        <v>73</v>
      </c>
      <c r="B21" s="620">
        <v>2</v>
      </c>
      <c r="C21" s="620">
        <f>B21*27</f>
        <v>54</v>
      </c>
      <c r="D21" s="621">
        <f>B21*22</f>
        <v>44</v>
      </c>
      <c r="E21" s="622">
        <v>44</v>
      </c>
      <c r="F21" s="287"/>
      <c r="G21" s="287"/>
      <c r="H21" s="287">
        <f>B21*2</f>
        <v>4</v>
      </c>
      <c r="I21" s="306">
        <f>C21-D21</f>
        <v>10</v>
      </c>
      <c r="J21" s="286">
        <f>B21*1.5</f>
        <v>3</v>
      </c>
      <c r="K21" s="623">
        <v>22</v>
      </c>
      <c r="L21" s="624"/>
      <c r="M21" s="625">
        <v>22</v>
      </c>
      <c r="N21" s="624"/>
      <c r="O21" s="311">
        <f t="shared" si="6"/>
        <v>44</v>
      </c>
      <c r="P21" s="311">
        <f t="shared" si="6"/>
        <v>0</v>
      </c>
      <c r="Q21" s="626">
        <f>O21+P21</f>
        <v>44</v>
      </c>
      <c r="R21" s="82"/>
      <c r="S21" s="82"/>
      <c r="T21" s="82"/>
      <c r="U21" s="82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  <c r="GK21" s="19"/>
      <c r="GL21" s="19"/>
      <c r="GM21" s="19"/>
      <c r="GN21" s="19"/>
      <c r="GO21" s="19"/>
      <c r="GP21" s="19"/>
      <c r="GQ21" s="19"/>
      <c r="GR21" s="19"/>
      <c r="GS21" s="19"/>
      <c r="GT21" s="19"/>
      <c r="GU21" s="19"/>
      <c r="GV21" s="19"/>
      <c r="GW21" s="19"/>
      <c r="GX21" s="19"/>
      <c r="GY21" s="19"/>
      <c r="GZ21" s="19"/>
      <c r="HA21" s="19"/>
      <c r="HB21" s="19"/>
      <c r="HC21" s="19"/>
      <c r="HD21" s="19"/>
      <c r="HE21" s="19"/>
      <c r="HF21" s="19"/>
      <c r="HG21" s="19"/>
      <c r="HH21" s="19"/>
      <c r="HI21" s="19"/>
      <c r="HJ21" s="19"/>
      <c r="HK21" s="19"/>
      <c r="HL21" s="19"/>
      <c r="HM21" s="19"/>
      <c r="HN21" s="19"/>
      <c r="HO21" s="19"/>
      <c r="HP21" s="19"/>
      <c r="HQ21" s="19"/>
      <c r="HR21" s="19"/>
      <c r="HS21" s="19"/>
      <c r="HT21" s="19"/>
      <c r="HU21" s="19"/>
      <c r="HV21" s="19"/>
      <c r="HW21" s="19"/>
      <c r="HX21" s="19"/>
      <c r="HY21" s="19"/>
      <c r="HZ21" s="19"/>
      <c r="IA21" s="19"/>
      <c r="IB21" s="19"/>
      <c r="IC21" s="19"/>
      <c r="ID21" s="19"/>
      <c r="IE21" s="19"/>
      <c r="IF21" s="19"/>
      <c r="IG21" s="19"/>
      <c r="IH21" s="19"/>
      <c r="II21" s="19"/>
      <c r="IJ21" s="19"/>
      <c r="IK21" s="19"/>
      <c r="IL21" s="19"/>
      <c r="IM21" s="19"/>
      <c r="IN21" s="19"/>
      <c r="IO21" s="19"/>
      <c r="IP21" s="19"/>
      <c r="IQ21" s="19"/>
      <c r="IR21" s="19"/>
      <c r="IS21" s="19"/>
      <c r="IT21" s="19"/>
      <c r="IU21" s="19"/>
      <c r="IV21" s="19"/>
    </row>
    <row r="22" spans="1:256" ht="19.5" thickBot="1" x14ac:dyDescent="0.35">
      <c r="A22" s="592" t="s">
        <v>42</v>
      </c>
      <c r="B22" s="593"/>
      <c r="C22" s="593"/>
      <c r="D22" s="594"/>
      <c r="E22" s="594"/>
      <c r="F22" s="594"/>
      <c r="G22" s="594"/>
      <c r="H22" s="594"/>
      <c r="I22" s="594"/>
      <c r="J22" s="594"/>
      <c r="K22" s="595"/>
      <c r="L22" s="595"/>
      <c r="M22" s="595"/>
      <c r="N22" s="595"/>
      <c r="O22" s="596"/>
      <c r="P22" s="596"/>
      <c r="Q22" s="597"/>
      <c r="R22" s="587"/>
      <c r="S22" s="587"/>
      <c r="T22" s="587"/>
      <c r="U22" s="587"/>
    </row>
    <row r="23" spans="1:256" ht="15" x14ac:dyDescent="0.25">
      <c r="A23" s="627" t="s">
        <v>144</v>
      </c>
      <c r="B23" s="628">
        <v>15</v>
      </c>
      <c r="C23" s="629">
        <f t="shared" si="0"/>
        <v>405</v>
      </c>
      <c r="D23" s="630">
        <f t="shared" si="1"/>
        <v>330</v>
      </c>
      <c r="E23" s="631">
        <f>D23*0.3</f>
        <v>99</v>
      </c>
      <c r="F23" s="632">
        <f>D23-E23</f>
        <v>231</v>
      </c>
      <c r="G23" s="34"/>
      <c r="H23" s="34">
        <f t="shared" si="2"/>
        <v>30</v>
      </c>
      <c r="I23" s="34">
        <f t="shared" si="3"/>
        <v>75</v>
      </c>
      <c r="J23" s="633">
        <f>B23-1.5</f>
        <v>13.5</v>
      </c>
      <c r="K23" s="634">
        <v>99</v>
      </c>
      <c r="L23" s="634">
        <v>231</v>
      </c>
      <c r="M23" s="635"/>
      <c r="N23" s="636"/>
      <c r="O23" s="637">
        <f t="shared" si="4"/>
        <v>99</v>
      </c>
      <c r="P23" s="131">
        <f t="shared" si="4"/>
        <v>231</v>
      </c>
      <c r="Q23" s="604">
        <f t="shared" si="5"/>
        <v>330</v>
      </c>
      <c r="R23" s="82"/>
      <c r="S23" s="638"/>
      <c r="T23" s="638"/>
      <c r="U23" s="638"/>
      <c r="V23" s="639"/>
      <c r="W23" s="639"/>
      <c r="X23" s="63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  <c r="GH23" s="19"/>
      <c r="GI23" s="19"/>
      <c r="GJ23" s="19"/>
      <c r="GK23" s="19"/>
      <c r="GL23" s="19"/>
      <c r="GM23" s="19"/>
      <c r="GN23" s="19"/>
      <c r="GO23" s="19"/>
      <c r="GP23" s="19"/>
      <c r="GQ23" s="19"/>
      <c r="GR23" s="19"/>
      <c r="GS23" s="19"/>
      <c r="GT23" s="19"/>
      <c r="GU23" s="19"/>
      <c r="GV23" s="19"/>
      <c r="GW23" s="19"/>
      <c r="GX23" s="19"/>
      <c r="GY23" s="19"/>
      <c r="GZ23" s="19"/>
      <c r="HA23" s="19"/>
      <c r="HB23" s="19"/>
      <c r="HC23" s="19"/>
      <c r="HD23" s="19"/>
      <c r="HE23" s="19"/>
      <c r="HF23" s="19"/>
      <c r="HG23" s="19"/>
      <c r="HH23" s="19"/>
      <c r="HI23" s="19"/>
      <c r="HJ23" s="19"/>
      <c r="HK23" s="19"/>
      <c r="HL23" s="19"/>
      <c r="HM23" s="19"/>
      <c r="HN23" s="19"/>
      <c r="HO23" s="19"/>
      <c r="HP23" s="19"/>
      <c r="HQ23" s="19"/>
      <c r="HR23" s="19"/>
      <c r="HS23" s="19"/>
      <c r="HT23" s="19"/>
      <c r="HU23" s="19"/>
      <c r="HV23" s="19"/>
      <c r="HW23" s="19"/>
      <c r="HX23" s="19"/>
      <c r="HY23" s="19"/>
      <c r="HZ23" s="19"/>
      <c r="IA23" s="19"/>
      <c r="IB23" s="19"/>
      <c r="IC23" s="19"/>
      <c r="ID23" s="19"/>
      <c r="IE23" s="19"/>
      <c r="IF23" s="19"/>
      <c r="IG23" s="19"/>
      <c r="IH23" s="19"/>
      <c r="II23" s="19"/>
      <c r="IJ23" s="19"/>
      <c r="IK23" s="19"/>
      <c r="IL23" s="19"/>
      <c r="IM23" s="19"/>
      <c r="IN23" s="19"/>
      <c r="IO23" s="19"/>
      <c r="IP23" s="19"/>
      <c r="IQ23" s="19"/>
      <c r="IR23" s="19"/>
      <c r="IS23" s="19"/>
      <c r="IT23" s="19"/>
      <c r="IU23" s="19"/>
      <c r="IV23" s="19"/>
    </row>
    <row r="24" spans="1:256" ht="30" x14ac:dyDescent="0.25">
      <c r="A24" s="640" t="s">
        <v>145</v>
      </c>
      <c r="B24" s="628">
        <v>15</v>
      </c>
      <c r="C24" s="629">
        <f t="shared" si="0"/>
        <v>405</v>
      </c>
      <c r="D24" s="630">
        <f t="shared" si="1"/>
        <v>330</v>
      </c>
      <c r="E24" s="631">
        <f>D24*0.3</f>
        <v>99</v>
      </c>
      <c r="F24" s="641">
        <f>D24-E24</f>
        <v>231</v>
      </c>
      <c r="G24" s="34"/>
      <c r="H24" s="34">
        <f t="shared" si="2"/>
        <v>30</v>
      </c>
      <c r="I24" s="24">
        <f t="shared" si="3"/>
        <v>75</v>
      </c>
      <c r="J24" s="642">
        <f>B24-1.5</f>
        <v>13.5</v>
      </c>
      <c r="K24" s="643"/>
      <c r="L24" s="643"/>
      <c r="M24" s="644">
        <f>E24-K24</f>
        <v>99</v>
      </c>
      <c r="N24" s="645">
        <f>F24-L24</f>
        <v>231</v>
      </c>
      <c r="O24" s="637">
        <f t="shared" si="4"/>
        <v>99</v>
      </c>
      <c r="P24" s="131">
        <f t="shared" si="4"/>
        <v>231</v>
      </c>
      <c r="Q24" s="604">
        <f t="shared" si="5"/>
        <v>330</v>
      </c>
      <c r="R24" s="82"/>
      <c r="S24" s="646"/>
      <c r="T24" s="646"/>
      <c r="U24" s="609"/>
      <c r="V24" s="39"/>
      <c r="W24" s="611"/>
      <c r="X24" s="612"/>
      <c r="Y24" s="3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  <c r="FB24" s="19"/>
      <c r="FC24" s="19"/>
      <c r="FD24" s="19"/>
      <c r="FE24" s="19"/>
      <c r="FF24" s="19"/>
      <c r="FG24" s="19"/>
      <c r="FH24" s="19"/>
      <c r="FI24" s="19"/>
      <c r="FJ24" s="19"/>
      <c r="FK24" s="19"/>
      <c r="FL24" s="19"/>
      <c r="FM24" s="19"/>
      <c r="FN24" s="19"/>
      <c r="FO24" s="19"/>
      <c r="FP24" s="19"/>
      <c r="FQ24" s="19"/>
      <c r="FR24" s="19"/>
      <c r="FS24" s="19"/>
      <c r="FT24" s="19"/>
      <c r="FU24" s="19"/>
      <c r="FV24" s="19"/>
      <c r="FW24" s="19"/>
      <c r="FX24" s="19"/>
      <c r="FY24" s="19"/>
      <c r="FZ24" s="19"/>
      <c r="GA24" s="19"/>
      <c r="GB24" s="19"/>
      <c r="GC24" s="19"/>
      <c r="GD24" s="19"/>
      <c r="GE24" s="19"/>
      <c r="GF24" s="19"/>
      <c r="GG24" s="19"/>
      <c r="GH24" s="19"/>
      <c r="GI24" s="19"/>
      <c r="GJ24" s="19"/>
      <c r="GK24" s="19"/>
      <c r="GL24" s="19"/>
      <c r="GM24" s="19"/>
      <c r="GN24" s="19"/>
      <c r="GO24" s="19"/>
      <c r="GP24" s="19"/>
      <c r="GQ24" s="19"/>
      <c r="GR24" s="19"/>
      <c r="GS24" s="19"/>
      <c r="GT24" s="19"/>
      <c r="GU24" s="19"/>
      <c r="GV24" s="19"/>
      <c r="GW24" s="19"/>
      <c r="GX24" s="19"/>
      <c r="GY24" s="19"/>
      <c r="GZ24" s="19"/>
      <c r="HA24" s="19"/>
      <c r="HB24" s="19"/>
      <c r="HC24" s="19"/>
      <c r="HD24" s="19"/>
      <c r="HE24" s="19"/>
      <c r="HF24" s="19"/>
      <c r="HG24" s="19"/>
      <c r="HH24" s="19"/>
      <c r="HI24" s="19"/>
      <c r="HJ24" s="19"/>
      <c r="HK24" s="19"/>
      <c r="HL24" s="19"/>
      <c r="HM24" s="19"/>
      <c r="HN24" s="19"/>
      <c r="HO24" s="19"/>
      <c r="HP24" s="19"/>
      <c r="HQ24" s="19"/>
      <c r="HR24" s="19"/>
      <c r="HS24" s="19"/>
      <c r="HT24" s="19"/>
      <c r="HU24" s="19"/>
      <c r="HV24" s="19"/>
      <c r="HW24" s="19"/>
      <c r="HX24" s="19"/>
      <c r="HY24" s="19"/>
      <c r="HZ24" s="19"/>
      <c r="IA24" s="19"/>
      <c r="IB24" s="19"/>
      <c r="IC24" s="19"/>
      <c r="ID24" s="19"/>
      <c r="IE24" s="19"/>
      <c r="IF24" s="19"/>
      <c r="IG24" s="19"/>
      <c r="IH24" s="19"/>
      <c r="II24" s="19"/>
      <c r="IJ24" s="19"/>
      <c r="IK24" s="19"/>
      <c r="IL24" s="19"/>
      <c r="IM24" s="19"/>
      <c r="IN24" s="19"/>
      <c r="IO24" s="19"/>
      <c r="IP24" s="19"/>
      <c r="IQ24" s="19"/>
      <c r="IR24" s="19"/>
      <c r="IS24" s="19"/>
      <c r="IT24" s="19"/>
      <c r="IU24" s="19"/>
      <c r="IV24" s="19"/>
    </row>
    <row r="25" spans="1:256" ht="16.5" thickBot="1" x14ac:dyDescent="0.3">
      <c r="A25" s="647" t="s">
        <v>20</v>
      </c>
      <c r="B25" s="648">
        <f>SUM(B17:B24)</f>
        <v>35</v>
      </c>
      <c r="C25" s="648">
        <f t="shared" ref="C25:Q25" si="7">SUM(C17:C24)</f>
        <v>945</v>
      </c>
      <c r="D25" s="648">
        <f t="shared" si="7"/>
        <v>770</v>
      </c>
      <c r="E25" s="648">
        <f t="shared" si="7"/>
        <v>286</v>
      </c>
      <c r="F25" s="648">
        <f t="shared" si="7"/>
        <v>484</v>
      </c>
      <c r="G25" s="648">
        <f t="shared" si="7"/>
        <v>0</v>
      </c>
      <c r="H25" s="648">
        <f t="shared" si="7"/>
        <v>70</v>
      </c>
      <c r="I25" s="648">
        <f t="shared" si="7"/>
        <v>175</v>
      </c>
      <c r="J25" s="648">
        <f t="shared" si="7"/>
        <v>33</v>
      </c>
      <c r="K25" s="648">
        <f t="shared" si="7"/>
        <v>165</v>
      </c>
      <c r="L25" s="648">
        <f t="shared" si="7"/>
        <v>253</v>
      </c>
      <c r="M25" s="648">
        <f t="shared" si="7"/>
        <v>121</v>
      </c>
      <c r="N25" s="648">
        <f t="shared" si="7"/>
        <v>231</v>
      </c>
      <c r="O25" s="648">
        <f t="shared" si="7"/>
        <v>286</v>
      </c>
      <c r="P25" s="648">
        <f t="shared" si="7"/>
        <v>484</v>
      </c>
      <c r="Q25" s="648">
        <f t="shared" si="7"/>
        <v>770</v>
      </c>
      <c r="R25" s="82"/>
      <c r="S25" s="609"/>
      <c r="T25" s="646"/>
      <c r="U25" s="649"/>
      <c r="V25" s="650"/>
      <c r="W25" s="611"/>
      <c r="X25" s="612"/>
      <c r="Y25" s="651"/>
      <c r="Z25" s="20"/>
      <c r="AA25" s="20"/>
      <c r="AB25" s="20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  <c r="IQ25" s="5"/>
      <c r="IR25" s="5"/>
      <c r="IS25" s="5"/>
      <c r="IT25" s="5"/>
      <c r="IU25" s="5"/>
      <c r="IV25" s="5"/>
    </row>
    <row r="26" spans="1:256" ht="15" x14ac:dyDescent="0.25">
      <c r="A26" s="652" t="s">
        <v>67</v>
      </c>
      <c r="B26" s="653"/>
      <c r="C26" s="653"/>
      <c r="D26" s="654"/>
      <c r="E26" s="654"/>
      <c r="F26" s="654"/>
      <c r="G26" s="654"/>
      <c r="H26" s="654"/>
      <c r="I26" s="655"/>
      <c r="J26" s="654"/>
      <c r="K26" s="656"/>
      <c r="L26" s="656"/>
      <c r="M26" s="656"/>
      <c r="N26" s="656"/>
      <c r="O26" s="657"/>
      <c r="P26" s="657"/>
      <c r="Q26" s="657"/>
      <c r="R26" s="82"/>
      <c r="S26" s="609"/>
      <c r="T26" s="610"/>
      <c r="U26" s="609"/>
      <c r="V26" s="39"/>
      <c r="W26" s="611"/>
      <c r="X26" s="612"/>
      <c r="Y26" s="3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  <c r="FB26" s="19"/>
      <c r="FC26" s="19"/>
      <c r="FD26" s="19"/>
      <c r="FE26" s="19"/>
      <c r="FF26" s="19"/>
      <c r="FG26" s="19"/>
      <c r="FH26" s="19"/>
      <c r="FI26" s="19"/>
      <c r="FJ26" s="19"/>
      <c r="FK26" s="19"/>
      <c r="FL26" s="19"/>
      <c r="FM26" s="19"/>
      <c r="FN26" s="19"/>
      <c r="FO26" s="19"/>
      <c r="FP26" s="19"/>
      <c r="FQ26" s="19"/>
      <c r="FR26" s="19"/>
      <c r="FS26" s="19"/>
      <c r="FT26" s="19"/>
      <c r="FU26" s="19"/>
      <c r="FV26" s="19"/>
      <c r="FW26" s="19"/>
      <c r="FX26" s="19"/>
      <c r="FY26" s="19"/>
      <c r="FZ26" s="19"/>
      <c r="GA26" s="19"/>
      <c r="GB26" s="19"/>
      <c r="GC26" s="19"/>
      <c r="GD26" s="19"/>
      <c r="GE26" s="19"/>
      <c r="GF26" s="19"/>
      <c r="GG26" s="19"/>
      <c r="GH26" s="19"/>
      <c r="GI26" s="19"/>
      <c r="GJ26" s="19"/>
      <c r="GK26" s="19"/>
      <c r="GL26" s="19"/>
      <c r="GM26" s="19"/>
      <c r="GN26" s="19"/>
      <c r="GO26" s="19"/>
      <c r="GP26" s="19"/>
      <c r="GQ26" s="19"/>
      <c r="GR26" s="19"/>
      <c r="GS26" s="19"/>
      <c r="GT26" s="19"/>
      <c r="GU26" s="19"/>
      <c r="GV26" s="19"/>
      <c r="GW26" s="19"/>
      <c r="GX26" s="19"/>
      <c r="GY26" s="19"/>
      <c r="GZ26" s="19"/>
      <c r="HA26" s="19"/>
      <c r="HB26" s="19"/>
      <c r="HC26" s="19"/>
      <c r="HD26" s="19"/>
      <c r="HE26" s="19"/>
      <c r="HF26" s="19"/>
      <c r="HG26" s="19"/>
      <c r="HH26" s="19"/>
      <c r="HI26" s="19"/>
      <c r="HJ26" s="19"/>
      <c r="HK26" s="19"/>
      <c r="HL26" s="19"/>
      <c r="HM26" s="19"/>
      <c r="HN26" s="19"/>
      <c r="HO26" s="19"/>
      <c r="HP26" s="19"/>
      <c r="HQ26" s="19"/>
      <c r="HR26" s="19"/>
      <c r="HS26" s="19"/>
      <c r="HT26" s="19"/>
      <c r="HU26" s="19"/>
      <c r="HV26" s="19"/>
      <c r="HW26" s="19"/>
      <c r="HX26" s="19"/>
      <c r="HY26" s="19"/>
      <c r="HZ26" s="19"/>
      <c r="IA26" s="19"/>
      <c r="IB26" s="19"/>
      <c r="IC26" s="19"/>
      <c r="ID26" s="19"/>
      <c r="IE26" s="19"/>
      <c r="IF26" s="19"/>
      <c r="IG26" s="19"/>
      <c r="IH26" s="19"/>
      <c r="II26" s="19"/>
      <c r="IJ26" s="19"/>
      <c r="IK26" s="21"/>
      <c r="IL26" s="21"/>
      <c r="IM26" s="21"/>
      <c r="IN26" s="21"/>
      <c r="IO26" s="21"/>
      <c r="IP26" s="21"/>
      <c r="IQ26" s="21"/>
      <c r="IR26" s="21"/>
      <c r="IS26" s="21"/>
      <c r="IT26" s="21"/>
      <c r="IU26" s="21"/>
      <c r="IV26" s="21"/>
    </row>
    <row r="27" spans="1:256" ht="30" x14ac:dyDescent="0.25">
      <c r="A27" s="658" t="s">
        <v>146</v>
      </c>
      <c r="B27" s="659">
        <v>5</v>
      </c>
      <c r="C27" s="659">
        <f>B27*27</f>
        <v>135</v>
      </c>
      <c r="D27" s="615">
        <f>B27*22</f>
        <v>110</v>
      </c>
      <c r="E27" s="616">
        <f>D27*0.3</f>
        <v>33</v>
      </c>
      <c r="F27" s="616">
        <f>D27-E27</f>
        <v>77</v>
      </c>
      <c r="G27" s="318"/>
      <c r="H27" s="318">
        <f>B27*2</f>
        <v>10</v>
      </c>
      <c r="I27" s="317">
        <f>C27-D27</f>
        <v>25</v>
      </c>
      <c r="J27" s="348">
        <f>B27*1.5</f>
        <v>7.5</v>
      </c>
      <c r="K27" s="607"/>
      <c r="L27" s="607"/>
      <c r="M27" s="607"/>
      <c r="N27" s="607"/>
      <c r="O27" s="311">
        <f>K27+M27</f>
        <v>0</v>
      </c>
      <c r="P27" s="311">
        <f>L27+N27</f>
        <v>0</v>
      </c>
      <c r="Q27" s="660">
        <f>O27+P27</f>
        <v>0</v>
      </c>
      <c r="R27" s="82"/>
      <c r="S27" s="609"/>
      <c r="T27" s="610"/>
      <c r="U27" s="609"/>
      <c r="V27" s="39"/>
      <c r="W27" s="611"/>
      <c r="X27" s="612"/>
      <c r="Y27" s="3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  <c r="DF27" s="19"/>
      <c r="DG27" s="19"/>
      <c r="DH27" s="19"/>
      <c r="DI27" s="19"/>
      <c r="DJ27" s="19"/>
      <c r="DK27" s="19"/>
      <c r="DL27" s="19"/>
      <c r="DM27" s="19"/>
      <c r="DN27" s="19"/>
      <c r="DO27" s="19"/>
      <c r="DP27" s="19"/>
      <c r="DQ27" s="19"/>
      <c r="DR27" s="19"/>
      <c r="DS27" s="19"/>
      <c r="DT27" s="19"/>
      <c r="DU27" s="19"/>
      <c r="DV27" s="19"/>
      <c r="DW27" s="19"/>
      <c r="DX27" s="19"/>
      <c r="DY27" s="19"/>
      <c r="DZ27" s="19"/>
      <c r="EA27" s="19"/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  <c r="EQ27" s="19"/>
      <c r="ER27" s="19"/>
      <c r="ES27" s="19"/>
      <c r="ET27" s="19"/>
      <c r="EU27" s="19"/>
      <c r="EV27" s="19"/>
      <c r="EW27" s="19"/>
      <c r="EX27" s="19"/>
      <c r="EY27" s="19"/>
      <c r="EZ27" s="19"/>
      <c r="FA27" s="19"/>
      <c r="FB27" s="19"/>
      <c r="FC27" s="19"/>
      <c r="FD27" s="19"/>
      <c r="FE27" s="19"/>
      <c r="FF27" s="19"/>
      <c r="FG27" s="19"/>
      <c r="FH27" s="19"/>
      <c r="FI27" s="19"/>
      <c r="FJ27" s="19"/>
      <c r="FK27" s="19"/>
      <c r="FL27" s="19"/>
      <c r="FM27" s="19"/>
      <c r="FN27" s="19"/>
      <c r="FO27" s="19"/>
      <c r="FP27" s="19"/>
      <c r="FQ27" s="19"/>
      <c r="FR27" s="19"/>
      <c r="FS27" s="19"/>
      <c r="FT27" s="19"/>
      <c r="FU27" s="19"/>
      <c r="FV27" s="19"/>
      <c r="FW27" s="19"/>
      <c r="FX27" s="19"/>
      <c r="FY27" s="19"/>
      <c r="FZ27" s="19"/>
      <c r="GA27" s="19"/>
      <c r="GB27" s="19"/>
      <c r="GC27" s="19"/>
      <c r="GD27" s="19"/>
      <c r="GE27" s="19"/>
      <c r="GF27" s="19"/>
      <c r="GG27" s="19"/>
      <c r="GH27" s="19"/>
      <c r="GI27" s="19"/>
      <c r="GJ27" s="19"/>
      <c r="GK27" s="19"/>
      <c r="GL27" s="19"/>
      <c r="GM27" s="19"/>
      <c r="GN27" s="19"/>
      <c r="GO27" s="19"/>
      <c r="GP27" s="19"/>
      <c r="GQ27" s="19"/>
      <c r="GR27" s="19"/>
      <c r="GS27" s="19"/>
      <c r="GT27" s="19"/>
      <c r="GU27" s="19"/>
      <c r="GV27" s="19"/>
      <c r="GW27" s="19"/>
      <c r="GX27" s="19"/>
      <c r="GY27" s="19"/>
      <c r="GZ27" s="19"/>
      <c r="HA27" s="19"/>
      <c r="HB27" s="19"/>
      <c r="HC27" s="19"/>
      <c r="HD27" s="19"/>
      <c r="HE27" s="19"/>
      <c r="HF27" s="19"/>
      <c r="HG27" s="19"/>
      <c r="HH27" s="19"/>
      <c r="HI27" s="19"/>
      <c r="HJ27" s="19"/>
      <c r="HK27" s="19"/>
      <c r="HL27" s="19"/>
      <c r="HM27" s="19"/>
      <c r="HN27" s="19"/>
      <c r="HO27" s="19"/>
      <c r="HP27" s="19"/>
      <c r="HQ27" s="19"/>
      <c r="HR27" s="19"/>
      <c r="HS27" s="19"/>
      <c r="HT27" s="19"/>
      <c r="HU27" s="19"/>
      <c r="HV27" s="19"/>
      <c r="HW27" s="19"/>
      <c r="HX27" s="19"/>
      <c r="HY27" s="19"/>
      <c r="HZ27" s="19"/>
      <c r="IA27" s="19"/>
      <c r="IB27" s="19"/>
      <c r="IC27" s="19"/>
      <c r="ID27" s="19"/>
      <c r="IE27" s="19"/>
      <c r="IF27" s="19"/>
      <c r="IG27" s="19"/>
      <c r="IH27" s="19"/>
      <c r="II27" s="19"/>
      <c r="IJ27" s="19"/>
      <c r="IK27" s="21"/>
      <c r="IL27" s="21"/>
      <c r="IM27" s="21"/>
      <c r="IN27" s="21"/>
      <c r="IO27" s="21"/>
      <c r="IP27" s="21"/>
      <c r="IQ27" s="21"/>
      <c r="IR27" s="21"/>
      <c r="IS27" s="21"/>
      <c r="IT27" s="21"/>
      <c r="IU27" s="21"/>
      <c r="IV27" s="21"/>
    </row>
    <row r="28" spans="1:256" ht="30" x14ac:dyDescent="0.25">
      <c r="A28" s="658" t="s">
        <v>147</v>
      </c>
      <c r="B28" s="659">
        <v>5</v>
      </c>
      <c r="C28" s="659">
        <f>B28*27</f>
        <v>135</v>
      </c>
      <c r="D28" s="615">
        <f>B28*22</f>
        <v>110</v>
      </c>
      <c r="E28" s="616">
        <f>D28*0.3</f>
        <v>33</v>
      </c>
      <c r="F28" s="616">
        <f>D28-E28</f>
        <v>77</v>
      </c>
      <c r="G28" s="318"/>
      <c r="H28" s="318">
        <f>B28*2</f>
        <v>10</v>
      </c>
      <c r="I28" s="317">
        <f>C28-D28</f>
        <v>25</v>
      </c>
      <c r="J28" s="348">
        <f>B28*1.5</f>
        <v>7.5</v>
      </c>
      <c r="K28" s="616">
        <v>33</v>
      </c>
      <c r="L28" s="616">
        <v>77</v>
      </c>
      <c r="M28" s="607"/>
      <c r="N28" s="607"/>
      <c r="O28" s="311">
        <f>K28+M28</f>
        <v>33</v>
      </c>
      <c r="P28" s="311">
        <f>L28+N28</f>
        <v>77</v>
      </c>
      <c r="Q28" s="660">
        <f>O28+P28</f>
        <v>110</v>
      </c>
      <c r="R28" s="82"/>
      <c r="S28" s="609"/>
      <c r="T28" s="610"/>
      <c r="U28" s="609"/>
      <c r="V28" s="39"/>
      <c r="W28" s="611"/>
      <c r="X28" s="661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  <c r="CT28" s="19"/>
      <c r="CU28" s="19"/>
      <c r="CV28" s="19"/>
      <c r="CW28" s="19"/>
      <c r="CX28" s="19"/>
      <c r="CY28" s="19"/>
      <c r="CZ28" s="19"/>
      <c r="DA28" s="19"/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  <c r="DM28" s="19"/>
      <c r="DN28" s="19"/>
      <c r="DO28" s="19"/>
      <c r="DP28" s="19"/>
      <c r="DQ28" s="19"/>
      <c r="DR28" s="19"/>
      <c r="DS28" s="19"/>
      <c r="DT28" s="19"/>
      <c r="DU28" s="19"/>
      <c r="DV28" s="19"/>
      <c r="DW28" s="19"/>
      <c r="DX28" s="19"/>
      <c r="DY28" s="19"/>
      <c r="DZ28" s="19"/>
      <c r="EA28" s="19"/>
      <c r="EB28" s="19"/>
      <c r="EC28" s="19"/>
      <c r="ED28" s="19"/>
      <c r="EE28" s="19"/>
      <c r="EF28" s="19"/>
      <c r="EG28" s="19"/>
      <c r="EH28" s="19"/>
      <c r="EI28" s="19"/>
      <c r="EJ28" s="19"/>
      <c r="EK28" s="19"/>
      <c r="EL28" s="19"/>
      <c r="EM28" s="19"/>
      <c r="EN28" s="19"/>
      <c r="EO28" s="19"/>
      <c r="EP28" s="19"/>
      <c r="EQ28" s="19"/>
      <c r="ER28" s="19"/>
      <c r="ES28" s="19"/>
      <c r="ET28" s="19"/>
      <c r="EU28" s="19"/>
      <c r="EV28" s="19"/>
      <c r="EW28" s="19"/>
      <c r="EX28" s="19"/>
      <c r="EY28" s="19"/>
      <c r="EZ28" s="19"/>
      <c r="FA28" s="19"/>
      <c r="FB28" s="19"/>
      <c r="FC28" s="19"/>
      <c r="FD28" s="19"/>
      <c r="FE28" s="19"/>
      <c r="FF28" s="19"/>
      <c r="FG28" s="19"/>
      <c r="FH28" s="19"/>
      <c r="FI28" s="19"/>
      <c r="FJ28" s="19"/>
      <c r="FK28" s="19"/>
      <c r="FL28" s="19"/>
      <c r="FM28" s="19"/>
      <c r="FN28" s="19"/>
      <c r="FO28" s="19"/>
      <c r="FP28" s="19"/>
      <c r="FQ28" s="19"/>
      <c r="FR28" s="19"/>
      <c r="FS28" s="19"/>
      <c r="FT28" s="19"/>
      <c r="FU28" s="19"/>
      <c r="FV28" s="19"/>
      <c r="FW28" s="19"/>
      <c r="FX28" s="19"/>
      <c r="FY28" s="19"/>
      <c r="FZ28" s="19"/>
      <c r="GA28" s="19"/>
      <c r="GB28" s="19"/>
      <c r="GC28" s="19"/>
      <c r="GD28" s="19"/>
      <c r="GE28" s="19"/>
      <c r="GF28" s="19"/>
      <c r="GG28" s="19"/>
      <c r="GH28" s="19"/>
      <c r="GI28" s="19"/>
      <c r="GJ28" s="19"/>
      <c r="GK28" s="19"/>
      <c r="GL28" s="19"/>
      <c r="GM28" s="19"/>
      <c r="GN28" s="19"/>
      <c r="GO28" s="19"/>
      <c r="GP28" s="19"/>
      <c r="GQ28" s="19"/>
      <c r="GR28" s="19"/>
      <c r="GS28" s="19"/>
      <c r="GT28" s="19"/>
      <c r="GU28" s="19"/>
      <c r="GV28" s="19"/>
      <c r="GW28" s="19"/>
      <c r="GX28" s="19"/>
      <c r="GY28" s="19"/>
      <c r="GZ28" s="19"/>
      <c r="HA28" s="19"/>
      <c r="HB28" s="19"/>
      <c r="HC28" s="19"/>
      <c r="HD28" s="19"/>
      <c r="HE28" s="19"/>
      <c r="HF28" s="19"/>
      <c r="HG28" s="19"/>
      <c r="HH28" s="19"/>
      <c r="HI28" s="19"/>
      <c r="HJ28" s="19"/>
      <c r="HK28" s="19"/>
      <c r="HL28" s="19"/>
      <c r="HM28" s="19"/>
      <c r="HN28" s="19"/>
      <c r="HO28" s="19"/>
      <c r="HP28" s="19"/>
      <c r="HQ28" s="19"/>
      <c r="HR28" s="19"/>
      <c r="HS28" s="19"/>
      <c r="HT28" s="19"/>
      <c r="HU28" s="19"/>
      <c r="HV28" s="19"/>
      <c r="HW28" s="19"/>
      <c r="HX28" s="19"/>
      <c r="HY28" s="19"/>
      <c r="HZ28" s="19"/>
      <c r="IA28" s="19"/>
      <c r="IB28" s="19"/>
      <c r="IC28" s="19"/>
      <c r="ID28" s="19"/>
      <c r="IE28" s="19"/>
      <c r="IF28" s="19"/>
      <c r="IG28" s="19"/>
      <c r="IH28" s="19"/>
      <c r="II28" s="19"/>
      <c r="IJ28" s="19"/>
      <c r="IK28" s="21"/>
      <c r="IL28" s="21"/>
      <c r="IM28" s="21"/>
      <c r="IN28" s="21"/>
      <c r="IO28" s="21"/>
      <c r="IP28" s="21"/>
      <c r="IQ28" s="21"/>
      <c r="IR28" s="21"/>
      <c r="IS28" s="21"/>
      <c r="IT28" s="21"/>
      <c r="IU28" s="21"/>
      <c r="IV28" s="21"/>
    </row>
    <row r="29" spans="1:256" ht="15" x14ac:dyDescent="0.25">
      <c r="A29" s="390" t="s">
        <v>64</v>
      </c>
      <c r="B29" s="662"/>
      <c r="C29" s="662"/>
      <c r="D29" s="391"/>
      <c r="E29" s="391"/>
      <c r="F29" s="391"/>
      <c r="G29" s="391"/>
      <c r="H29" s="391"/>
      <c r="I29" s="391"/>
      <c r="J29" s="393"/>
      <c r="K29" s="391"/>
      <c r="L29" s="391"/>
      <c r="M29" s="663"/>
      <c r="N29" s="663"/>
      <c r="O29" s="394"/>
      <c r="P29" s="394"/>
      <c r="Q29" s="395"/>
      <c r="R29" s="82"/>
      <c r="S29" s="609"/>
      <c r="T29" s="610"/>
      <c r="U29" s="609"/>
      <c r="V29" s="39"/>
      <c r="W29" s="611"/>
      <c r="X29" s="661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  <c r="CF29" s="19"/>
      <c r="CG29" s="19"/>
      <c r="CH29" s="19"/>
      <c r="CI29" s="19"/>
      <c r="CJ29" s="19"/>
      <c r="CK29" s="19"/>
      <c r="CL29" s="19"/>
      <c r="CM29" s="19"/>
      <c r="CN29" s="19"/>
      <c r="CO29" s="19"/>
      <c r="CP29" s="19"/>
      <c r="CQ29" s="19"/>
      <c r="CR29" s="19"/>
      <c r="CS29" s="19"/>
      <c r="CT29" s="19"/>
      <c r="CU29" s="19"/>
      <c r="CV29" s="19"/>
      <c r="CW29" s="19"/>
      <c r="CX29" s="19"/>
      <c r="CY29" s="19"/>
      <c r="CZ29" s="19"/>
      <c r="DA29" s="19"/>
      <c r="DB29" s="19"/>
      <c r="DC29" s="19"/>
      <c r="DD29" s="19"/>
      <c r="DE29" s="19"/>
      <c r="DF29" s="19"/>
      <c r="DG29" s="19"/>
      <c r="DH29" s="19"/>
      <c r="DI29" s="19"/>
      <c r="DJ29" s="19"/>
      <c r="DK29" s="19"/>
      <c r="DL29" s="19"/>
      <c r="DM29" s="19"/>
      <c r="DN29" s="19"/>
      <c r="DO29" s="19"/>
      <c r="DP29" s="19"/>
      <c r="DQ29" s="19"/>
      <c r="DR29" s="19"/>
      <c r="DS29" s="19"/>
      <c r="DT29" s="19"/>
      <c r="DU29" s="19"/>
      <c r="DV29" s="19"/>
      <c r="DW29" s="19"/>
      <c r="DX29" s="19"/>
      <c r="DY29" s="19"/>
      <c r="DZ29" s="19"/>
      <c r="EA29" s="19"/>
      <c r="EB29" s="19"/>
      <c r="EC29" s="19"/>
      <c r="ED29" s="19"/>
      <c r="EE29" s="19"/>
      <c r="EF29" s="19"/>
      <c r="EG29" s="19"/>
      <c r="EH29" s="19"/>
      <c r="EI29" s="19"/>
      <c r="EJ29" s="19"/>
      <c r="EK29" s="19"/>
      <c r="EL29" s="19"/>
      <c r="EM29" s="19"/>
      <c r="EN29" s="19"/>
      <c r="EO29" s="19"/>
      <c r="EP29" s="19"/>
      <c r="EQ29" s="19"/>
      <c r="ER29" s="19"/>
      <c r="ES29" s="19"/>
      <c r="ET29" s="19"/>
      <c r="EU29" s="19"/>
      <c r="EV29" s="19"/>
      <c r="EW29" s="19"/>
      <c r="EX29" s="19"/>
      <c r="EY29" s="19"/>
      <c r="EZ29" s="19"/>
      <c r="FA29" s="19"/>
      <c r="FB29" s="19"/>
      <c r="FC29" s="19"/>
      <c r="FD29" s="19"/>
      <c r="FE29" s="19"/>
      <c r="FF29" s="19"/>
      <c r="FG29" s="19"/>
      <c r="FH29" s="19"/>
      <c r="FI29" s="19"/>
      <c r="FJ29" s="19"/>
      <c r="FK29" s="19"/>
      <c r="FL29" s="19"/>
      <c r="FM29" s="19"/>
      <c r="FN29" s="19"/>
      <c r="FO29" s="19"/>
      <c r="FP29" s="19"/>
      <c r="FQ29" s="19"/>
      <c r="FR29" s="19"/>
      <c r="FS29" s="19"/>
      <c r="FT29" s="19"/>
      <c r="FU29" s="19"/>
      <c r="FV29" s="19"/>
      <c r="FW29" s="19"/>
      <c r="FX29" s="19"/>
      <c r="FY29" s="19"/>
      <c r="FZ29" s="19"/>
      <c r="GA29" s="19"/>
      <c r="GB29" s="19"/>
      <c r="GC29" s="19"/>
      <c r="GD29" s="19"/>
      <c r="GE29" s="19"/>
      <c r="GF29" s="19"/>
      <c r="GG29" s="19"/>
      <c r="GH29" s="19"/>
      <c r="GI29" s="19"/>
      <c r="GJ29" s="19"/>
      <c r="GK29" s="19"/>
      <c r="GL29" s="19"/>
      <c r="GM29" s="19"/>
      <c r="GN29" s="19"/>
      <c r="GO29" s="19"/>
      <c r="GP29" s="19"/>
      <c r="GQ29" s="19"/>
      <c r="GR29" s="19"/>
      <c r="GS29" s="19"/>
      <c r="GT29" s="19"/>
      <c r="GU29" s="19"/>
      <c r="GV29" s="19"/>
      <c r="GW29" s="19"/>
      <c r="GX29" s="19"/>
      <c r="GY29" s="19"/>
      <c r="GZ29" s="19"/>
      <c r="HA29" s="19"/>
      <c r="HB29" s="19"/>
      <c r="HC29" s="19"/>
      <c r="HD29" s="19"/>
      <c r="HE29" s="19"/>
      <c r="HF29" s="19"/>
      <c r="HG29" s="19"/>
      <c r="HH29" s="19"/>
      <c r="HI29" s="19"/>
      <c r="HJ29" s="19"/>
      <c r="HK29" s="19"/>
      <c r="HL29" s="19"/>
      <c r="HM29" s="19"/>
      <c r="HN29" s="19"/>
      <c r="HO29" s="19"/>
      <c r="HP29" s="19"/>
      <c r="HQ29" s="19"/>
      <c r="HR29" s="19"/>
      <c r="HS29" s="19"/>
      <c r="HT29" s="19"/>
      <c r="HU29" s="19"/>
      <c r="HV29" s="19"/>
      <c r="HW29" s="19"/>
      <c r="HX29" s="19"/>
      <c r="HY29" s="19"/>
      <c r="HZ29" s="19"/>
      <c r="IA29" s="19"/>
      <c r="IB29" s="19"/>
      <c r="IC29" s="19"/>
      <c r="ID29" s="19"/>
      <c r="IE29" s="19"/>
      <c r="IF29" s="19"/>
      <c r="IG29" s="19"/>
      <c r="IH29" s="19"/>
      <c r="II29" s="19"/>
      <c r="IJ29" s="19"/>
      <c r="IK29" s="21"/>
      <c r="IL29" s="21"/>
      <c r="IM29" s="21"/>
      <c r="IN29" s="21"/>
      <c r="IO29" s="21"/>
      <c r="IP29" s="21"/>
      <c r="IQ29" s="21"/>
      <c r="IR29" s="21"/>
      <c r="IS29" s="21"/>
      <c r="IT29" s="21"/>
      <c r="IU29" s="21"/>
      <c r="IV29" s="21"/>
    </row>
    <row r="30" spans="1:256" ht="15.75" thickBot="1" x14ac:dyDescent="0.3">
      <c r="A30" s="664" t="s">
        <v>55</v>
      </c>
      <c r="B30" s="665">
        <v>5</v>
      </c>
      <c r="C30" s="665">
        <f>B30*27</f>
        <v>135</v>
      </c>
      <c r="D30" s="666">
        <f>B30*22</f>
        <v>110</v>
      </c>
      <c r="E30" s="551" t="s">
        <v>63</v>
      </c>
      <c r="F30" s="552"/>
      <c r="G30" s="667">
        <v>110</v>
      </c>
      <c r="H30" s="27">
        <f>B30*2</f>
        <v>10</v>
      </c>
      <c r="I30" s="27">
        <f>C30-D30</f>
        <v>25</v>
      </c>
      <c r="J30" s="64"/>
      <c r="K30" s="668"/>
      <c r="L30" s="668"/>
      <c r="M30" s="668"/>
      <c r="N30" s="669">
        <v>110</v>
      </c>
      <c r="O30" s="670">
        <f>SUM(K30,M30)</f>
        <v>0</v>
      </c>
      <c r="P30" s="671">
        <f>SUM(L30,N30)</f>
        <v>110</v>
      </c>
      <c r="Q30" s="672">
        <f>SUM(O30,P30)</f>
        <v>110</v>
      </c>
      <c r="R30" s="82"/>
      <c r="S30" s="609"/>
      <c r="T30" s="646"/>
      <c r="U30" s="609"/>
      <c r="V30" s="39"/>
      <c r="W30" s="611"/>
      <c r="X30" s="612"/>
      <c r="Y30" s="3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19"/>
      <c r="BO30" s="19"/>
      <c r="BP30" s="19"/>
      <c r="BQ30" s="19"/>
      <c r="BR30" s="19"/>
      <c r="BS30" s="19"/>
      <c r="BT30" s="19"/>
      <c r="BU30" s="19"/>
      <c r="BV30" s="19"/>
      <c r="BW30" s="19"/>
      <c r="BX30" s="19"/>
      <c r="BY30" s="19"/>
      <c r="BZ30" s="19"/>
      <c r="CA30" s="19"/>
      <c r="CB30" s="19"/>
      <c r="CC30" s="19"/>
      <c r="CD30" s="19"/>
      <c r="CE30" s="19"/>
      <c r="CF30" s="19"/>
      <c r="CG30" s="19"/>
      <c r="CH30" s="19"/>
      <c r="CI30" s="19"/>
      <c r="CJ30" s="19"/>
      <c r="CK30" s="19"/>
      <c r="CL30" s="19"/>
      <c r="CM30" s="19"/>
      <c r="CN30" s="19"/>
      <c r="CO30" s="19"/>
      <c r="CP30" s="19"/>
      <c r="CQ30" s="19"/>
      <c r="CR30" s="19"/>
      <c r="CS30" s="19"/>
      <c r="CT30" s="19"/>
      <c r="CU30" s="19"/>
      <c r="CV30" s="19"/>
      <c r="CW30" s="19"/>
      <c r="CX30" s="19"/>
      <c r="CY30" s="19"/>
      <c r="CZ30" s="19"/>
      <c r="DA30" s="19"/>
      <c r="DB30" s="19"/>
      <c r="DC30" s="19"/>
      <c r="DD30" s="19"/>
      <c r="DE30" s="19"/>
      <c r="DF30" s="19"/>
      <c r="DG30" s="19"/>
      <c r="DH30" s="19"/>
      <c r="DI30" s="19"/>
      <c r="DJ30" s="19"/>
      <c r="DK30" s="19"/>
      <c r="DL30" s="19"/>
      <c r="DM30" s="19"/>
      <c r="DN30" s="19"/>
      <c r="DO30" s="19"/>
      <c r="DP30" s="19"/>
      <c r="DQ30" s="19"/>
      <c r="DR30" s="19"/>
      <c r="DS30" s="19"/>
      <c r="DT30" s="19"/>
      <c r="DU30" s="19"/>
      <c r="DV30" s="19"/>
      <c r="DW30" s="19"/>
      <c r="DX30" s="19"/>
      <c r="DY30" s="19"/>
      <c r="DZ30" s="19"/>
      <c r="EA30" s="19"/>
      <c r="EB30" s="19"/>
      <c r="EC30" s="19"/>
      <c r="ED30" s="19"/>
      <c r="EE30" s="19"/>
      <c r="EF30" s="19"/>
      <c r="EG30" s="19"/>
      <c r="EH30" s="19"/>
      <c r="EI30" s="19"/>
      <c r="EJ30" s="19"/>
      <c r="EK30" s="19"/>
      <c r="EL30" s="19"/>
      <c r="EM30" s="19"/>
      <c r="EN30" s="19"/>
      <c r="EO30" s="19"/>
      <c r="EP30" s="19"/>
      <c r="EQ30" s="19"/>
      <c r="ER30" s="19"/>
      <c r="ES30" s="19"/>
      <c r="ET30" s="19"/>
      <c r="EU30" s="19"/>
      <c r="EV30" s="19"/>
      <c r="EW30" s="19"/>
      <c r="EX30" s="19"/>
      <c r="EY30" s="19"/>
      <c r="EZ30" s="19"/>
      <c r="FA30" s="19"/>
      <c r="FB30" s="19"/>
      <c r="FC30" s="19"/>
      <c r="FD30" s="19"/>
      <c r="FE30" s="19"/>
      <c r="FF30" s="19"/>
      <c r="FG30" s="19"/>
      <c r="FH30" s="19"/>
      <c r="FI30" s="19"/>
      <c r="FJ30" s="19"/>
      <c r="FK30" s="19"/>
      <c r="FL30" s="19"/>
      <c r="FM30" s="19"/>
      <c r="FN30" s="19"/>
      <c r="FO30" s="19"/>
      <c r="FP30" s="19"/>
      <c r="FQ30" s="19"/>
      <c r="FR30" s="19"/>
      <c r="FS30" s="19"/>
      <c r="FT30" s="19"/>
      <c r="FU30" s="19"/>
      <c r="FV30" s="19"/>
      <c r="FW30" s="19"/>
      <c r="FX30" s="19"/>
      <c r="FY30" s="19"/>
      <c r="FZ30" s="19"/>
      <c r="GA30" s="19"/>
      <c r="GB30" s="19"/>
      <c r="GC30" s="19"/>
      <c r="GD30" s="19"/>
      <c r="GE30" s="19"/>
      <c r="GF30" s="19"/>
      <c r="GG30" s="19"/>
      <c r="GH30" s="19"/>
      <c r="GI30" s="19"/>
      <c r="GJ30" s="19"/>
      <c r="GK30" s="19"/>
      <c r="GL30" s="19"/>
      <c r="GM30" s="19"/>
      <c r="GN30" s="19"/>
      <c r="GO30" s="19"/>
      <c r="GP30" s="19"/>
      <c r="GQ30" s="19"/>
      <c r="GR30" s="19"/>
      <c r="GS30" s="19"/>
      <c r="GT30" s="19"/>
      <c r="GU30" s="19"/>
      <c r="GV30" s="19"/>
      <c r="GW30" s="19"/>
      <c r="GX30" s="19"/>
      <c r="GY30" s="19"/>
      <c r="GZ30" s="19"/>
      <c r="HA30" s="19"/>
      <c r="HB30" s="19"/>
      <c r="HC30" s="19"/>
      <c r="HD30" s="19"/>
      <c r="HE30" s="19"/>
      <c r="HF30" s="19"/>
      <c r="HG30" s="19"/>
      <c r="HH30" s="19"/>
      <c r="HI30" s="19"/>
      <c r="HJ30" s="19"/>
      <c r="HK30" s="19"/>
      <c r="HL30" s="19"/>
      <c r="HM30" s="19"/>
      <c r="HN30" s="19"/>
      <c r="HO30" s="19"/>
      <c r="HP30" s="19"/>
      <c r="HQ30" s="19"/>
      <c r="HR30" s="19"/>
      <c r="HS30" s="19"/>
      <c r="HT30" s="19"/>
      <c r="HU30" s="19"/>
      <c r="HV30" s="19"/>
      <c r="HW30" s="19"/>
      <c r="HX30" s="19"/>
      <c r="HY30" s="19"/>
      <c r="HZ30" s="19"/>
      <c r="IA30" s="19"/>
      <c r="IB30" s="19"/>
      <c r="IC30" s="19"/>
      <c r="ID30" s="19"/>
      <c r="IE30" s="19"/>
      <c r="IF30" s="19"/>
      <c r="IG30" s="19"/>
      <c r="IH30" s="19"/>
      <c r="II30" s="19"/>
      <c r="IJ30" s="19"/>
      <c r="IK30" s="19"/>
      <c r="IL30" s="19"/>
      <c r="IM30" s="19"/>
      <c r="IN30" s="19"/>
      <c r="IO30" s="19"/>
      <c r="IP30" s="19"/>
      <c r="IQ30" s="19"/>
      <c r="IR30" s="19"/>
      <c r="IS30" s="19"/>
      <c r="IT30" s="19"/>
      <c r="IU30" s="19"/>
      <c r="IV30" s="19"/>
    </row>
    <row r="31" spans="1:256" ht="16.5" thickBot="1" x14ac:dyDescent="0.3">
      <c r="A31" s="673" t="s">
        <v>21</v>
      </c>
      <c r="B31" s="674">
        <f>SUM(B28:B30)</f>
        <v>10</v>
      </c>
      <c r="C31" s="674">
        <f t="shared" ref="C31:Q31" si="8">SUM(C28:C30)</f>
        <v>270</v>
      </c>
      <c r="D31" s="674">
        <f t="shared" si="8"/>
        <v>220</v>
      </c>
      <c r="E31" s="674">
        <f t="shared" si="8"/>
        <v>33</v>
      </c>
      <c r="F31" s="674">
        <f t="shared" si="8"/>
        <v>77</v>
      </c>
      <c r="G31" s="674">
        <f t="shared" si="8"/>
        <v>110</v>
      </c>
      <c r="H31" s="674">
        <f t="shared" si="8"/>
        <v>20</v>
      </c>
      <c r="I31" s="674">
        <f t="shared" si="8"/>
        <v>50</v>
      </c>
      <c r="J31" s="675">
        <f t="shared" si="8"/>
        <v>7.5</v>
      </c>
      <c r="K31" s="674">
        <f t="shared" si="8"/>
        <v>33</v>
      </c>
      <c r="L31" s="674">
        <f t="shared" si="8"/>
        <v>77</v>
      </c>
      <c r="M31" s="674">
        <f t="shared" si="8"/>
        <v>0</v>
      </c>
      <c r="N31" s="674">
        <f t="shared" si="8"/>
        <v>110</v>
      </c>
      <c r="O31" s="674">
        <f t="shared" si="8"/>
        <v>33</v>
      </c>
      <c r="P31" s="674">
        <f t="shared" si="8"/>
        <v>187</v>
      </c>
      <c r="Q31" s="674">
        <f t="shared" si="8"/>
        <v>220</v>
      </c>
      <c r="R31" s="82"/>
      <c r="S31" s="676"/>
      <c r="T31" s="676"/>
      <c r="U31" s="676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  <c r="II31" s="5"/>
      <c r="IJ31" s="5"/>
      <c r="IK31" s="5"/>
      <c r="IL31" s="5"/>
      <c r="IM31" s="5"/>
      <c r="IN31" s="5"/>
      <c r="IO31" s="5"/>
      <c r="IP31" s="5"/>
      <c r="IQ31" s="5"/>
      <c r="IR31" s="5"/>
      <c r="IS31" s="5"/>
      <c r="IT31" s="5"/>
      <c r="IU31" s="5"/>
      <c r="IV31" s="5"/>
    </row>
    <row r="32" spans="1:256" ht="16.5" thickBot="1" x14ac:dyDescent="0.3">
      <c r="A32" s="37" t="s">
        <v>11</v>
      </c>
      <c r="B32" s="648">
        <f>SUM(B31,B25)</f>
        <v>45</v>
      </c>
      <c r="C32" s="648">
        <f t="shared" ref="C32:Q32" si="9">SUM(C31,C25)</f>
        <v>1215</v>
      </c>
      <c r="D32" s="648">
        <f t="shared" si="9"/>
        <v>990</v>
      </c>
      <c r="E32" s="648">
        <f t="shared" si="9"/>
        <v>319</v>
      </c>
      <c r="F32" s="648">
        <f t="shared" si="9"/>
        <v>561</v>
      </c>
      <c r="G32" s="648">
        <f t="shared" si="9"/>
        <v>110</v>
      </c>
      <c r="H32" s="648">
        <f t="shared" si="9"/>
        <v>90</v>
      </c>
      <c r="I32" s="648">
        <f t="shared" si="9"/>
        <v>225</v>
      </c>
      <c r="J32" s="677">
        <f t="shared" si="9"/>
        <v>40.5</v>
      </c>
      <c r="K32" s="648">
        <f t="shared" si="9"/>
        <v>198</v>
      </c>
      <c r="L32" s="648">
        <f t="shared" si="9"/>
        <v>330</v>
      </c>
      <c r="M32" s="648">
        <f t="shared" si="9"/>
        <v>121</v>
      </c>
      <c r="N32" s="648">
        <f t="shared" si="9"/>
        <v>341</v>
      </c>
      <c r="O32" s="648">
        <f t="shared" si="9"/>
        <v>319</v>
      </c>
      <c r="P32" s="648">
        <f t="shared" si="9"/>
        <v>671</v>
      </c>
      <c r="Q32" s="648">
        <f t="shared" si="9"/>
        <v>990</v>
      </c>
      <c r="R32" s="82"/>
      <c r="S32" s="678"/>
      <c r="T32" s="679"/>
      <c r="U32" s="678"/>
      <c r="V32" s="678"/>
      <c r="W32" s="679"/>
      <c r="X32" s="680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  <c r="II32" s="5"/>
      <c r="IJ32" s="5"/>
      <c r="IK32" s="5"/>
      <c r="IL32" s="5"/>
      <c r="IM32" s="5"/>
      <c r="IN32" s="5"/>
      <c r="IO32" s="5"/>
      <c r="IP32" s="5"/>
      <c r="IQ32" s="5"/>
      <c r="IR32" s="5"/>
      <c r="IS32" s="5"/>
      <c r="IT32" s="5"/>
      <c r="IU32" s="5"/>
      <c r="IV32" s="5"/>
    </row>
    <row r="33" spans="1:256" ht="16.5" thickBot="1" x14ac:dyDescent="0.3">
      <c r="A33" s="73" t="s">
        <v>148</v>
      </c>
      <c r="B33" s="681">
        <v>3</v>
      </c>
      <c r="C33" s="682"/>
      <c r="D33" s="682">
        <v>66</v>
      </c>
      <c r="E33" s="683"/>
      <c r="F33" s="682"/>
      <c r="G33" s="681"/>
      <c r="H33" s="681"/>
      <c r="I33" s="681"/>
      <c r="J33" s="683"/>
      <c r="K33" s="681"/>
      <c r="L33" s="681"/>
      <c r="M33" s="681"/>
      <c r="N33" s="681"/>
      <c r="O33" s="681">
        <v>20</v>
      </c>
      <c r="P33" s="681">
        <v>40</v>
      </c>
      <c r="Q33" s="681">
        <v>66</v>
      </c>
      <c r="R33" s="82"/>
      <c r="S33" s="676"/>
      <c r="T33" s="684"/>
      <c r="U33" s="676"/>
      <c r="V33" s="5"/>
      <c r="W33" s="5"/>
      <c r="X33" s="68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  <c r="IQ33" s="5"/>
      <c r="IR33" s="5"/>
      <c r="IS33" s="5"/>
      <c r="IT33" s="5"/>
      <c r="IU33" s="5"/>
      <c r="IV33" s="5"/>
    </row>
    <row r="34" spans="1:256" x14ac:dyDescent="0.2">
      <c r="A34" s="2"/>
      <c r="B34" s="8"/>
      <c r="C34" s="8"/>
      <c r="D34" s="2"/>
      <c r="E34" s="8"/>
      <c r="F34" s="8"/>
      <c r="G34" s="8"/>
      <c r="H34" s="8"/>
      <c r="I34" s="8"/>
      <c r="J34" s="2"/>
      <c r="K34" s="2"/>
      <c r="L34" s="2"/>
      <c r="M34" s="2"/>
      <c r="N34" s="2"/>
      <c r="O34" s="2"/>
      <c r="P34" s="2"/>
    </row>
    <row r="35" spans="1:256" x14ac:dyDescent="0.2">
      <c r="A35" s="2"/>
      <c r="B35" s="8"/>
      <c r="C35" s="8"/>
      <c r="D35" s="2"/>
      <c r="E35" s="8"/>
      <c r="F35" s="8"/>
      <c r="G35" s="8"/>
      <c r="H35" s="8"/>
      <c r="I35" s="8"/>
      <c r="J35" s="2"/>
      <c r="K35" s="2"/>
      <c r="L35" s="2"/>
      <c r="M35" s="2"/>
      <c r="N35" s="2"/>
      <c r="O35" s="2"/>
      <c r="P35" s="2"/>
    </row>
    <row r="36" spans="1:256" x14ac:dyDescent="0.2">
      <c r="A36" s="2"/>
      <c r="B36" s="8"/>
      <c r="C36" s="8"/>
      <c r="D36" s="2"/>
      <c r="E36" s="8"/>
      <c r="F36" s="8"/>
      <c r="G36" s="8"/>
      <c r="H36" s="8"/>
      <c r="I36" s="8"/>
      <c r="J36" s="2"/>
      <c r="K36" s="2"/>
      <c r="L36" s="2"/>
      <c r="M36" s="2"/>
      <c r="N36" s="2"/>
      <c r="O36" s="2"/>
      <c r="P36" s="2"/>
    </row>
    <row r="37" spans="1:256" x14ac:dyDescent="0.2">
      <c r="A37" s="2"/>
      <c r="B37" s="8"/>
      <c r="C37" s="8"/>
      <c r="D37" s="2"/>
      <c r="E37" s="8"/>
      <c r="F37" s="8"/>
      <c r="G37" s="8"/>
      <c r="H37" s="8"/>
      <c r="I37" s="8"/>
      <c r="J37" s="2"/>
      <c r="K37" s="2"/>
      <c r="L37" s="2"/>
      <c r="M37" s="2"/>
      <c r="N37" s="2"/>
      <c r="O37" s="2"/>
      <c r="P37" s="2"/>
    </row>
    <row r="38" spans="1:256" x14ac:dyDescent="0.2">
      <c r="A38" s="2"/>
      <c r="B38" s="8"/>
      <c r="C38" s="8"/>
      <c r="D38" s="2"/>
      <c r="E38" s="8"/>
      <c r="F38" s="8"/>
      <c r="G38" s="8"/>
      <c r="H38" s="8"/>
      <c r="I38" s="8"/>
      <c r="J38" s="2"/>
      <c r="K38" s="2"/>
      <c r="L38" s="2"/>
      <c r="M38" s="2"/>
      <c r="N38" s="2"/>
      <c r="O38" s="2"/>
      <c r="P38" s="2"/>
    </row>
    <row r="39" spans="1:256" x14ac:dyDescent="0.2">
      <c r="A39" s="2"/>
      <c r="B39" s="8"/>
      <c r="C39" s="8"/>
      <c r="D39" s="2"/>
      <c r="E39" s="8"/>
      <c r="F39" s="8"/>
      <c r="G39" s="8"/>
      <c r="H39" s="8"/>
      <c r="I39" s="8"/>
      <c r="J39" s="2"/>
      <c r="K39" s="2"/>
      <c r="L39" s="2"/>
      <c r="M39" s="2"/>
      <c r="N39" s="2"/>
      <c r="O39" s="2"/>
      <c r="P39" s="2"/>
    </row>
    <row r="40" spans="1:256" x14ac:dyDescent="0.2">
      <c r="A40" s="2"/>
      <c r="B40" s="8"/>
      <c r="C40" s="8"/>
      <c r="D40" s="2"/>
      <c r="E40" s="8"/>
      <c r="F40" s="8"/>
      <c r="G40" s="8"/>
      <c r="H40" s="8"/>
      <c r="I40" s="8"/>
      <c r="J40" s="2"/>
      <c r="K40" s="2"/>
      <c r="L40" s="2"/>
      <c r="M40" s="2"/>
      <c r="N40" s="2"/>
      <c r="O40" s="2"/>
      <c r="P40" s="2"/>
    </row>
    <row r="41" spans="1:256" x14ac:dyDescent="0.2">
      <c r="A41" s="2"/>
      <c r="B41" s="8"/>
      <c r="C41" s="8"/>
      <c r="D41" s="2"/>
      <c r="E41" s="8"/>
      <c r="F41" s="8"/>
      <c r="G41" s="8"/>
      <c r="H41" s="8"/>
      <c r="I41" s="8"/>
      <c r="J41" s="2"/>
      <c r="K41" s="2"/>
      <c r="L41" s="2"/>
      <c r="M41" s="2"/>
      <c r="N41" s="2"/>
      <c r="O41" s="2"/>
      <c r="P41" s="2"/>
    </row>
    <row r="42" spans="1:256" x14ac:dyDescent="0.2">
      <c r="A42" s="2"/>
      <c r="B42" s="8"/>
      <c r="C42" s="8"/>
      <c r="D42" s="2"/>
      <c r="E42" s="8"/>
      <c r="F42" s="8"/>
      <c r="G42" s="8"/>
      <c r="H42" s="8"/>
      <c r="I42" s="8"/>
      <c r="J42" s="2"/>
      <c r="K42" s="2"/>
      <c r="L42" s="2"/>
      <c r="M42" s="2"/>
      <c r="N42" s="2"/>
      <c r="O42" s="2"/>
      <c r="P42" s="2"/>
    </row>
    <row r="43" spans="1:256" x14ac:dyDescent="0.2">
      <c r="A43" s="2"/>
      <c r="B43" s="8"/>
      <c r="C43" s="8"/>
      <c r="D43" s="2"/>
      <c r="E43" s="8"/>
      <c r="F43" s="8"/>
      <c r="G43" s="8"/>
      <c r="H43" s="8"/>
      <c r="I43" s="8"/>
      <c r="J43" s="2"/>
      <c r="K43" s="2"/>
      <c r="L43" s="2"/>
      <c r="M43" s="2"/>
      <c r="N43" s="2"/>
      <c r="O43" s="2"/>
      <c r="P43" s="2"/>
    </row>
    <row r="44" spans="1:256" x14ac:dyDescent="0.2">
      <c r="A44" s="2"/>
      <c r="B44" s="8"/>
      <c r="C44" s="8"/>
      <c r="D44" s="2"/>
      <c r="E44" s="8"/>
      <c r="F44" s="8"/>
      <c r="G44" s="8"/>
      <c r="H44" s="8"/>
      <c r="I44" s="8"/>
      <c r="J44" s="2"/>
      <c r="K44" s="2"/>
      <c r="L44" s="2"/>
      <c r="M44" s="2"/>
      <c r="N44" s="2"/>
      <c r="O44" s="2"/>
      <c r="P44" s="2"/>
    </row>
    <row r="45" spans="1:256" x14ac:dyDescent="0.2">
      <c r="A45" s="2"/>
      <c r="B45" s="8"/>
      <c r="C45" s="8"/>
      <c r="D45" s="2"/>
      <c r="E45" s="8"/>
      <c r="F45" s="8"/>
      <c r="G45" s="8"/>
      <c r="H45" s="8"/>
      <c r="I45" s="8"/>
      <c r="J45" s="2"/>
      <c r="K45" s="2"/>
      <c r="L45" s="2"/>
      <c r="M45" s="2"/>
      <c r="N45" s="2"/>
      <c r="O45" s="2"/>
      <c r="P45" s="2"/>
    </row>
    <row r="46" spans="1:256" x14ac:dyDescent="0.2">
      <c r="A46" s="2"/>
      <c r="B46" s="8"/>
      <c r="C46" s="8"/>
      <c r="D46" s="2"/>
      <c r="E46" s="8"/>
      <c r="F46" s="8"/>
      <c r="G46" s="8"/>
      <c r="H46" s="8"/>
      <c r="I46" s="8"/>
      <c r="J46" s="2"/>
      <c r="K46" s="2"/>
      <c r="L46" s="2"/>
      <c r="M46" s="2"/>
      <c r="N46" s="2"/>
      <c r="O46" s="2"/>
      <c r="P46" s="2"/>
    </row>
    <row r="47" spans="1:256" x14ac:dyDescent="0.2">
      <c r="A47" s="2"/>
      <c r="B47" s="8"/>
      <c r="C47" s="8"/>
      <c r="D47" s="2"/>
      <c r="E47" s="8"/>
      <c r="F47" s="8"/>
      <c r="G47" s="8"/>
      <c r="H47" s="8"/>
      <c r="I47" s="8"/>
      <c r="J47" s="2"/>
      <c r="K47" s="2"/>
      <c r="L47" s="2"/>
      <c r="M47" s="2"/>
      <c r="N47" s="2"/>
      <c r="O47" s="2"/>
      <c r="P47" s="2"/>
    </row>
    <row r="48" spans="1:256" x14ac:dyDescent="0.2">
      <c r="A48" s="2"/>
      <c r="B48" s="8"/>
      <c r="C48" s="8"/>
      <c r="D48" s="2"/>
      <c r="E48" s="8"/>
      <c r="F48" s="8"/>
      <c r="G48" s="8"/>
      <c r="H48" s="8"/>
      <c r="I48" s="8"/>
      <c r="J48" s="2"/>
      <c r="K48" s="2"/>
      <c r="L48" s="2"/>
      <c r="M48" s="2"/>
      <c r="N48" s="2"/>
      <c r="O48" s="2"/>
      <c r="P48" s="2"/>
    </row>
    <row r="49" spans="1:16" x14ac:dyDescent="0.2">
      <c r="A49" s="2"/>
      <c r="B49" s="8"/>
      <c r="C49" s="8"/>
      <c r="D49" s="2"/>
      <c r="E49" s="8"/>
      <c r="F49" s="8"/>
      <c r="G49" s="8"/>
      <c r="H49" s="8"/>
      <c r="I49" s="8"/>
      <c r="J49" s="2"/>
      <c r="K49" s="2"/>
      <c r="L49" s="2"/>
      <c r="M49" s="2"/>
      <c r="N49" s="2"/>
      <c r="O49" s="2"/>
      <c r="P49" s="2"/>
    </row>
    <row r="50" spans="1:16" x14ac:dyDescent="0.2">
      <c r="A50" s="2"/>
      <c r="B50" s="8"/>
      <c r="C50" s="8"/>
      <c r="D50" s="2"/>
      <c r="E50" s="8"/>
      <c r="F50" s="8"/>
      <c r="G50" s="8"/>
      <c r="H50" s="8"/>
      <c r="I50" s="8"/>
      <c r="J50" s="2"/>
      <c r="K50" s="2"/>
      <c r="L50" s="2"/>
      <c r="M50" s="2"/>
      <c r="N50" s="2"/>
      <c r="O50" s="2"/>
      <c r="P50" s="2"/>
    </row>
    <row r="51" spans="1:16" x14ac:dyDescent="0.2">
      <c r="A51" s="2"/>
      <c r="B51" s="8"/>
      <c r="C51" s="8"/>
      <c r="D51" s="2"/>
      <c r="E51" s="8"/>
      <c r="F51" s="8"/>
      <c r="G51" s="8"/>
      <c r="H51" s="8"/>
      <c r="I51" s="8"/>
      <c r="J51" s="2"/>
      <c r="K51" s="2"/>
      <c r="L51" s="2"/>
      <c r="M51" s="2"/>
      <c r="N51" s="2"/>
      <c r="O51" s="2"/>
      <c r="P51" s="2"/>
    </row>
    <row r="52" spans="1:16" x14ac:dyDescent="0.2">
      <c r="A52" s="2"/>
      <c r="B52" s="8"/>
      <c r="C52" s="8"/>
      <c r="D52" s="2"/>
      <c r="E52" s="8"/>
      <c r="F52" s="8"/>
      <c r="G52" s="8"/>
      <c r="H52" s="8"/>
      <c r="I52" s="8"/>
      <c r="J52" s="2"/>
      <c r="K52" s="2"/>
      <c r="L52" s="2"/>
      <c r="M52" s="2"/>
      <c r="N52" s="2"/>
      <c r="O52" s="2"/>
      <c r="P52" s="2"/>
    </row>
    <row r="53" spans="1:16" x14ac:dyDescent="0.2">
      <c r="A53" s="2"/>
      <c r="B53" s="8"/>
      <c r="C53" s="8"/>
      <c r="D53" s="2"/>
      <c r="E53" s="8"/>
      <c r="F53" s="8"/>
      <c r="G53" s="8"/>
      <c r="H53" s="8"/>
      <c r="I53" s="8"/>
      <c r="J53" s="2"/>
      <c r="K53" s="2"/>
      <c r="L53" s="2"/>
      <c r="M53" s="2"/>
      <c r="N53" s="2"/>
      <c r="O53" s="2"/>
      <c r="P53" s="2"/>
    </row>
    <row r="54" spans="1:16" x14ac:dyDescent="0.2">
      <c r="A54" s="2"/>
      <c r="B54" s="8"/>
      <c r="C54" s="8"/>
      <c r="D54" s="2"/>
      <c r="E54" s="8"/>
      <c r="F54" s="8"/>
      <c r="G54" s="8"/>
      <c r="H54" s="8"/>
      <c r="I54" s="8"/>
      <c r="J54" s="2"/>
      <c r="K54" s="2"/>
      <c r="L54" s="2"/>
      <c r="M54" s="2"/>
      <c r="N54" s="2"/>
      <c r="O54" s="2"/>
      <c r="P54" s="2"/>
    </row>
    <row r="55" spans="1:16" x14ac:dyDescent="0.2">
      <c r="A55" s="2"/>
      <c r="B55" s="8"/>
      <c r="C55" s="8"/>
      <c r="D55" s="2"/>
      <c r="E55" s="8"/>
      <c r="F55" s="8"/>
      <c r="G55" s="8"/>
      <c r="H55" s="8"/>
      <c r="I55" s="8"/>
      <c r="J55" s="2"/>
      <c r="K55" s="2"/>
      <c r="L55" s="2"/>
      <c r="M55" s="2"/>
      <c r="N55" s="2"/>
      <c r="O55" s="2"/>
      <c r="P55" s="2"/>
    </row>
    <row r="56" spans="1:16" x14ac:dyDescent="0.2">
      <c r="A56" s="2"/>
      <c r="B56" s="8"/>
      <c r="C56" s="8"/>
      <c r="D56" s="2"/>
      <c r="E56" s="8"/>
      <c r="F56" s="8"/>
      <c r="G56" s="8"/>
      <c r="H56" s="8"/>
      <c r="I56" s="8"/>
      <c r="J56" s="2"/>
      <c r="K56" s="2"/>
      <c r="L56" s="2"/>
      <c r="M56" s="2"/>
      <c r="N56" s="2"/>
      <c r="O56" s="2"/>
      <c r="P56" s="2"/>
    </row>
    <row r="57" spans="1:16" x14ac:dyDescent="0.2">
      <c r="A57" s="2"/>
      <c r="B57" s="8"/>
      <c r="C57" s="8"/>
      <c r="D57" s="2"/>
      <c r="E57" s="8"/>
      <c r="F57" s="8"/>
      <c r="G57" s="8"/>
      <c r="H57" s="8"/>
      <c r="I57" s="8"/>
      <c r="J57" s="2"/>
      <c r="K57" s="2"/>
      <c r="L57" s="2"/>
      <c r="M57" s="2"/>
      <c r="N57" s="2"/>
      <c r="O57" s="2"/>
      <c r="P57" s="2"/>
    </row>
    <row r="58" spans="1:16" x14ac:dyDescent="0.2">
      <c r="A58" s="2"/>
      <c r="B58" s="8"/>
      <c r="C58" s="8"/>
      <c r="D58" s="2"/>
      <c r="E58" s="8"/>
      <c r="F58" s="8"/>
      <c r="G58" s="8"/>
      <c r="H58" s="8"/>
      <c r="I58" s="8"/>
      <c r="J58" s="2"/>
      <c r="K58" s="2"/>
      <c r="L58" s="2"/>
      <c r="M58" s="2"/>
      <c r="N58" s="2"/>
      <c r="O58" s="2"/>
      <c r="P58" s="2"/>
    </row>
    <row r="59" spans="1:16" x14ac:dyDescent="0.2">
      <c r="A59" s="2"/>
      <c r="B59" s="8"/>
      <c r="C59" s="8"/>
      <c r="D59" s="2"/>
      <c r="E59" s="8"/>
      <c r="F59" s="8"/>
      <c r="G59" s="8"/>
      <c r="H59" s="8"/>
      <c r="I59" s="8"/>
      <c r="J59" s="2"/>
      <c r="K59" s="2"/>
      <c r="L59" s="2"/>
      <c r="M59" s="2"/>
      <c r="N59" s="2"/>
      <c r="O59" s="2"/>
      <c r="P59" s="2"/>
    </row>
    <row r="60" spans="1:16" x14ac:dyDescent="0.2">
      <c r="A60" s="2"/>
      <c r="B60" s="8"/>
      <c r="C60" s="8"/>
      <c r="D60" s="2"/>
      <c r="E60" s="8"/>
      <c r="F60" s="8"/>
      <c r="G60" s="8"/>
      <c r="H60" s="8"/>
      <c r="I60" s="8"/>
      <c r="J60" s="2"/>
      <c r="K60" s="2"/>
      <c r="L60" s="2"/>
      <c r="M60" s="2"/>
      <c r="N60" s="2"/>
      <c r="O60" s="2"/>
      <c r="P60" s="2"/>
    </row>
    <row r="61" spans="1:16" x14ac:dyDescent="0.2">
      <c r="A61" s="2"/>
      <c r="B61" s="8"/>
      <c r="C61" s="8"/>
      <c r="D61" s="2"/>
      <c r="E61" s="8"/>
      <c r="F61" s="8"/>
      <c r="G61" s="8"/>
      <c r="H61" s="8"/>
      <c r="I61" s="8"/>
      <c r="J61" s="2"/>
      <c r="K61" s="2"/>
      <c r="L61" s="2"/>
      <c r="M61" s="2"/>
      <c r="N61" s="2"/>
      <c r="O61" s="2"/>
      <c r="P61" s="2"/>
    </row>
    <row r="62" spans="1:16" x14ac:dyDescent="0.2">
      <c r="A62" s="2"/>
      <c r="B62" s="8"/>
      <c r="C62" s="8"/>
      <c r="D62" s="2"/>
      <c r="E62" s="8"/>
      <c r="F62" s="8"/>
      <c r="G62" s="8"/>
      <c r="H62" s="8"/>
      <c r="I62" s="8"/>
      <c r="J62" s="2"/>
      <c r="K62" s="2"/>
      <c r="L62" s="2"/>
      <c r="M62" s="2"/>
      <c r="N62" s="2"/>
      <c r="O62" s="2"/>
      <c r="P62" s="2"/>
    </row>
    <row r="63" spans="1:16" x14ac:dyDescent="0.2">
      <c r="A63" s="2"/>
      <c r="B63" s="8"/>
      <c r="C63" s="8"/>
      <c r="D63" s="2"/>
      <c r="E63" s="8"/>
      <c r="F63" s="8"/>
      <c r="G63" s="8"/>
      <c r="H63" s="8"/>
      <c r="I63" s="8"/>
      <c r="J63" s="2"/>
      <c r="K63" s="2"/>
      <c r="L63" s="2"/>
      <c r="M63" s="2"/>
      <c r="N63" s="2"/>
      <c r="O63" s="2"/>
      <c r="P63" s="2"/>
    </row>
    <row r="64" spans="1:16" x14ac:dyDescent="0.2">
      <c r="A64" s="2"/>
      <c r="B64" s="8"/>
      <c r="C64" s="8"/>
      <c r="D64" s="2"/>
      <c r="E64" s="8"/>
      <c r="F64" s="8"/>
      <c r="G64" s="8"/>
      <c r="H64" s="8"/>
      <c r="I64" s="8"/>
      <c r="J64" s="2"/>
      <c r="K64" s="2"/>
      <c r="L64" s="2"/>
      <c r="M64" s="2"/>
      <c r="N64" s="2"/>
      <c r="O64" s="2"/>
      <c r="P64" s="2"/>
    </row>
    <row r="65" spans="1:16" x14ac:dyDescent="0.2">
      <c r="A65" s="2"/>
      <c r="B65" s="8"/>
      <c r="C65" s="8"/>
      <c r="D65" s="2"/>
      <c r="E65" s="8"/>
      <c r="F65" s="8"/>
      <c r="G65" s="8"/>
      <c r="H65" s="8"/>
      <c r="I65" s="8"/>
      <c r="J65" s="2"/>
      <c r="K65" s="2"/>
      <c r="L65" s="2"/>
      <c r="M65" s="2"/>
      <c r="N65" s="2"/>
      <c r="O65" s="2"/>
      <c r="P65" s="2"/>
    </row>
    <row r="66" spans="1:16" x14ac:dyDescent="0.2">
      <c r="A66" s="2"/>
      <c r="B66" s="8"/>
      <c r="C66" s="8"/>
      <c r="D66" s="2"/>
      <c r="E66" s="8"/>
      <c r="F66" s="8"/>
      <c r="G66" s="8"/>
      <c r="H66" s="8"/>
      <c r="I66" s="8"/>
      <c r="J66" s="2"/>
      <c r="K66" s="2"/>
      <c r="L66" s="2"/>
      <c r="M66" s="2"/>
      <c r="N66" s="2"/>
      <c r="O66" s="2"/>
      <c r="P66" s="2"/>
    </row>
    <row r="67" spans="1:16" x14ac:dyDescent="0.2">
      <c r="A67" s="2"/>
      <c r="B67" s="8"/>
      <c r="C67" s="8"/>
      <c r="D67" s="2"/>
      <c r="E67" s="8"/>
      <c r="F67" s="8"/>
      <c r="G67" s="8"/>
      <c r="H67" s="8"/>
      <c r="I67" s="8"/>
      <c r="J67" s="2"/>
      <c r="K67" s="2"/>
      <c r="L67" s="2"/>
      <c r="M67" s="2"/>
      <c r="N67" s="2"/>
      <c r="O67" s="2"/>
      <c r="P67" s="2"/>
    </row>
    <row r="68" spans="1:16" x14ac:dyDescent="0.2">
      <c r="A68" s="2"/>
      <c r="B68" s="8"/>
      <c r="C68" s="8"/>
      <c r="D68" s="2"/>
      <c r="E68" s="8"/>
      <c r="F68" s="8"/>
      <c r="G68" s="8"/>
      <c r="H68" s="8"/>
      <c r="I68" s="8"/>
      <c r="J68" s="2"/>
      <c r="K68" s="2"/>
      <c r="L68" s="2"/>
      <c r="M68" s="2"/>
      <c r="N68" s="2"/>
      <c r="O68" s="2"/>
      <c r="P68" s="2"/>
    </row>
    <row r="69" spans="1:16" x14ac:dyDescent="0.2">
      <c r="A69" s="2"/>
      <c r="B69" s="8"/>
      <c r="C69" s="8"/>
      <c r="D69" s="2"/>
      <c r="E69" s="8"/>
      <c r="F69" s="8"/>
      <c r="G69" s="8"/>
      <c r="H69" s="8"/>
      <c r="I69" s="8"/>
      <c r="J69" s="2"/>
      <c r="K69" s="2"/>
      <c r="L69" s="2"/>
      <c r="M69" s="2"/>
      <c r="N69" s="2"/>
      <c r="O69" s="2"/>
      <c r="P69" s="2"/>
    </row>
    <row r="70" spans="1:16" x14ac:dyDescent="0.2">
      <c r="A70" s="2"/>
      <c r="B70" s="8"/>
      <c r="C70" s="8"/>
      <c r="D70" s="2"/>
      <c r="E70" s="8"/>
      <c r="F70" s="8"/>
      <c r="G70" s="8"/>
      <c r="H70" s="8"/>
      <c r="I70" s="8"/>
      <c r="J70" s="2"/>
      <c r="K70" s="2"/>
      <c r="L70" s="2"/>
      <c r="M70" s="2"/>
      <c r="N70" s="2"/>
      <c r="O70" s="2"/>
      <c r="P70" s="2"/>
    </row>
    <row r="71" spans="1:16" x14ac:dyDescent="0.2">
      <c r="A71" s="2"/>
      <c r="B71" s="8"/>
      <c r="C71" s="8"/>
      <c r="D71" s="2"/>
      <c r="E71" s="8"/>
      <c r="F71" s="8"/>
      <c r="G71" s="8"/>
      <c r="H71" s="8"/>
      <c r="I71" s="8"/>
      <c r="J71" s="2"/>
      <c r="K71" s="2"/>
      <c r="L71" s="2"/>
      <c r="M71" s="2"/>
      <c r="N71" s="2"/>
      <c r="O71" s="2"/>
      <c r="P71" s="2"/>
    </row>
    <row r="72" spans="1:16" x14ac:dyDescent="0.2">
      <c r="A72" s="2"/>
      <c r="B72" s="8"/>
      <c r="C72" s="8"/>
      <c r="D72" s="2"/>
      <c r="E72" s="8"/>
      <c r="F72" s="8"/>
      <c r="G72" s="8"/>
      <c r="H72" s="8"/>
      <c r="I72" s="8"/>
      <c r="J72" s="2"/>
      <c r="K72" s="2"/>
      <c r="L72" s="2"/>
      <c r="M72" s="2"/>
      <c r="N72" s="2"/>
      <c r="O72" s="2"/>
      <c r="P72" s="2"/>
    </row>
    <row r="73" spans="1:16" x14ac:dyDescent="0.2">
      <c r="A73" s="2"/>
      <c r="B73" s="8"/>
      <c r="C73" s="8"/>
      <c r="D73" s="2"/>
      <c r="E73" s="8"/>
      <c r="F73" s="8"/>
      <c r="G73" s="8"/>
      <c r="H73" s="8"/>
      <c r="I73" s="8"/>
      <c r="J73" s="2"/>
      <c r="K73" s="2"/>
      <c r="L73" s="2"/>
      <c r="M73" s="2"/>
      <c r="N73" s="2"/>
      <c r="O73" s="2"/>
      <c r="P73" s="2"/>
    </row>
    <row r="74" spans="1:16" x14ac:dyDescent="0.2">
      <c r="A74" s="2"/>
      <c r="B74" s="8"/>
      <c r="C74" s="8"/>
      <c r="D74" s="2"/>
      <c r="E74" s="8"/>
      <c r="F74" s="8"/>
      <c r="G74" s="8"/>
      <c r="H74" s="8"/>
      <c r="I74" s="8"/>
      <c r="J74" s="2"/>
      <c r="K74" s="2"/>
      <c r="L74" s="2"/>
      <c r="M74" s="2"/>
      <c r="N74" s="2"/>
      <c r="O74" s="2"/>
      <c r="P74" s="2"/>
    </row>
    <row r="75" spans="1:16" x14ac:dyDescent="0.2">
      <c r="A75" s="2"/>
      <c r="B75" s="8"/>
      <c r="C75" s="8"/>
      <c r="D75" s="2"/>
      <c r="E75" s="8"/>
      <c r="F75" s="8"/>
      <c r="G75" s="8"/>
      <c r="H75" s="8"/>
      <c r="I75" s="8"/>
      <c r="J75" s="2"/>
      <c r="K75" s="2"/>
      <c r="L75" s="2"/>
      <c r="M75" s="2"/>
      <c r="N75" s="2"/>
      <c r="O75" s="2"/>
      <c r="P75" s="2"/>
    </row>
    <row r="76" spans="1:16" x14ac:dyDescent="0.2">
      <c r="A76" s="2"/>
      <c r="B76" s="8"/>
      <c r="C76" s="8"/>
      <c r="D76" s="2"/>
      <c r="E76" s="8"/>
      <c r="F76" s="8"/>
      <c r="G76" s="8"/>
      <c r="H76" s="8"/>
      <c r="I76" s="8"/>
      <c r="J76" s="2"/>
      <c r="K76" s="2"/>
      <c r="L76" s="2"/>
      <c r="M76" s="2"/>
      <c r="N76" s="2"/>
      <c r="O76" s="2"/>
      <c r="P76" s="2"/>
    </row>
    <row r="77" spans="1:16" x14ac:dyDescent="0.2">
      <c r="A77" s="2"/>
      <c r="B77" s="8"/>
      <c r="C77" s="8"/>
      <c r="D77" s="2"/>
      <c r="E77" s="8"/>
      <c r="F77" s="8"/>
      <c r="G77" s="8"/>
      <c r="H77" s="8"/>
      <c r="I77" s="8"/>
      <c r="J77" s="2"/>
      <c r="K77" s="2"/>
      <c r="L77" s="2"/>
      <c r="M77" s="2"/>
      <c r="N77" s="2"/>
      <c r="O77" s="2"/>
      <c r="P77" s="2"/>
    </row>
    <row r="78" spans="1:16" x14ac:dyDescent="0.2">
      <c r="A78" s="2"/>
      <c r="B78" s="8"/>
      <c r="C78" s="8"/>
      <c r="D78" s="2"/>
      <c r="E78" s="8"/>
      <c r="F78" s="8"/>
      <c r="G78" s="8"/>
      <c r="H78" s="8"/>
      <c r="I78" s="8"/>
      <c r="J78" s="2"/>
      <c r="K78" s="2"/>
      <c r="L78" s="2"/>
      <c r="M78" s="2"/>
      <c r="N78" s="2"/>
      <c r="O78" s="2"/>
      <c r="P78" s="2"/>
    </row>
    <row r="79" spans="1:16" x14ac:dyDescent="0.2">
      <c r="A79" s="2"/>
      <c r="B79" s="8"/>
      <c r="C79" s="8"/>
      <c r="D79" s="2"/>
      <c r="E79" s="8"/>
      <c r="F79" s="8"/>
      <c r="G79" s="8"/>
      <c r="H79" s="8"/>
      <c r="I79" s="8"/>
      <c r="J79" s="2"/>
      <c r="K79" s="2"/>
      <c r="L79" s="2"/>
      <c r="M79" s="2"/>
      <c r="N79" s="2"/>
      <c r="O79" s="2"/>
      <c r="P79" s="2"/>
    </row>
    <row r="80" spans="1:16" x14ac:dyDescent="0.2">
      <c r="A80" s="2"/>
      <c r="B80" s="8"/>
      <c r="C80" s="8"/>
      <c r="D80" s="2"/>
      <c r="E80" s="8"/>
      <c r="F80" s="8"/>
      <c r="G80" s="8"/>
      <c r="H80" s="8"/>
      <c r="I80" s="8"/>
      <c r="J80" s="2"/>
      <c r="K80" s="2"/>
      <c r="L80" s="2"/>
      <c r="M80" s="2"/>
      <c r="N80" s="2"/>
      <c r="O80" s="2"/>
      <c r="P80" s="2"/>
    </row>
    <row r="81" spans="1:16" x14ac:dyDescent="0.2">
      <c r="A81" s="2"/>
      <c r="B81" s="8"/>
      <c r="C81" s="8"/>
      <c r="D81" s="2"/>
      <c r="E81" s="8"/>
      <c r="F81" s="8"/>
      <c r="G81" s="8"/>
      <c r="H81" s="8"/>
      <c r="I81" s="8"/>
      <c r="J81" s="2"/>
      <c r="K81" s="2"/>
      <c r="L81" s="2"/>
      <c r="M81" s="2"/>
      <c r="N81" s="2"/>
      <c r="O81" s="2"/>
      <c r="P81" s="2"/>
    </row>
    <row r="82" spans="1:16" x14ac:dyDescent="0.2">
      <c r="A82" s="2"/>
      <c r="B82" s="8"/>
      <c r="C82" s="8"/>
      <c r="D82" s="2"/>
      <c r="E82" s="8"/>
      <c r="F82" s="8"/>
      <c r="G82" s="8"/>
      <c r="H82" s="8"/>
      <c r="I82" s="8"/>
      <c r="J82" s="2"/>
      <c r="K82" s="2"/>
      <c r="L82" s="2"/>
      <c r="M82" s="2"/>
      <c r="N82" s="2"/>
      <c r="O82" s="2"/>
      <c r="P82" s="2"/>
    </row>
    <row r="83" spans="1:16" x14ac:dyDescent="0.2">
      <c r="A83" s="2"/>
      <c r="B83" s="8"/>
      <c r="C83" s="8"/>
      <c r="D83" s="2"/>
      <c r="E83" s="8"/>
      <c r="F83" s="8"/>
      <c r="G83" s="8"/>
      <c r="H83" s="8"/>
      <c r="I83" s="8"/>
      <c r="J83" s="2"/>
      <c r="K83" s="2"/>
      <c r="L83" s="2"/>
      <c r="M83" s="2"/>
      <c r="N83" s="2"/>
      <c r="O83" s="2"/>
      <c r="P83" s="2"/>
    </row>
    <row r="84" spans="1:16" x14ac:dyDescent="0.2">
      <c r="A84" s="2"/>
      <c r="B84" s="8"/>
      <c r="C84" s="8"/>
      <c r="D84" s="2"/>
      <c r="E84" s="8"/>
      <c r="F84" s="8"/>
      <c r="G84" s="8"/>
      <c r="H84" s="8"/>
      <c r="I84" s="8"/>
      <c r="J84" s="2"/>
      <c r="K84" s="2"/>
      <c r="L84" s="2"/>
      <c r="M84" s="2"/>
      <c r="N84" s="2"/>
      <c r="O84" s="2"/>
      <c r="P84" s="2"/>
    </row>
    <row r="85" spans="1:16" x14ac:dyDescent="0.2">
      <c r="A85" s="2"/>
      <c r="B85" s="8"/>
      <c r="C85" s="8"/>
      <c r="D85" s="2"/>
      <c r="E85" s="8"/>
      <c r="F85" s="8"/>
      <c r="G85" s="8"/>
      <c r="H85" s="8"/>
      <c r="I85" s="8"/>
      <c r="J85" s="2"/>
      <c r="K85" s="2"/>
      <c r="L85" s="2"/>
      <c r="M85" s="2"/>
      <c r="N85" s="2"/>
      <c r="O85" s="2"/>
      <c r="P85" s="2"/>
    </row>
    <row r="86" spans="1:16" x14ac:dyDescent="0.2">
      <c r="A86" s="2"/>
      <c r="B86" s="8"/>
      <c r="C86" s="8"/>
      <c r="D86" s="2"/>
      <c r="E86" s="8"/>
      <c r="F86" s="8"/>
      <c r="G86" s="8"/>
      <c r="H86" s="8"/>
      <c r="I86" s="8"/>
      <c r="J86" s="2"/>
      <c r="K86" s="2"/>
      <c r="L86" s="2"/>
      <c r="M86" s="2"/>
      <c r="N86" s="2"/>
      <c r="O86" s="2"/>
      <c r="P86" s="2"/>
    </row>
    <row r="87" spans="1:16" x14ac:dyDescent="0.2">
      <c r="A87" s="2"/>
      <c r="B87" s="8"/>
      <c r="C87" s="8"/>
      <c r="D87" s="2"/>
      <c r="E87" s="8"/>
      <c r="F87" s="8"/>
      <c r="G87" s="8"/>
      <c r="H87" s="8"/>
      <c r="I87" s="8"/>
      <c r="J87" s="2"/>
      <c r="K87" s="2"/>
      <c r="L87" s="2"/>
      <c r="M87" s="2"/>
      <c r="N87" s="2"/>
      <c r="O87" s="2"/>
      <c r="P87" s="2"/>
    </row>
    <row r="88" spans="1:16" x14ac:dyDescent="0.2">
      <c r="A88" s="2"/>
      <c r="B88" s="8"/>
      <c r="C88" s="8"/>
      <c r="D88" s="2"/>
      <c r="E88" s="8"/>
      <c r="F88" s="8"/>
      <c r="G88" s="8"/>
      <c r="H88" s="8"/>
      <c r="I88" s="8"/>
      <c r="J88" s="2"/>
      <c r="K88" s="2"/>
      <c r="L88" s="2"/>
      <c r="M88" s="2"/>
      <c r="N88" s="2"/>
      <c r="O88" s="2"/>
      <c r="P88" s="2"/>
    </row>
    <row r="89" spans="1:16" x14ac:dyDescent="0.2">
      <c r="A89" s="2"/>
      <c r="B89" s="8"/>
      <c r="C89" s="8"/>
      <c r="D89" s="2"/>
      <c r="E89" s="8"/>
      <c r="F89" s="8"/>
      <c r="G89" s="8"/>
      <c r="H89" s="8"/>
      <c r="I89" s="8"/>
      <c r="J89" s="2"/>
      <c r="K89" s="2"/>
      <c r="L89" s="2"/>
      <c r="M89" s="2"/>
      <c r="N89" s="2"/>
      <c r="O89" s="2"/>
      <c r="P89" s="2"/>
    </row>
    <row r="90" spans="1:16" x14ac:dyDescent="0.2">
      <c r="A90" s="2"/>
      <c r="B90" s="8"/>
      <c r="C90" s="8"/>
      <c r="D90" s="2"/>
      <c r="E90" s="8"/>
      <c r="F90" s="8"/>
      <c r="G90" s="8"/>
      <c r="H90" s="8"/>
      <c r="I90" s="8"/>
      <c r="J90" s="2"/>
      <c r="K90" s="2"/>
      <c r="L90" s="2"/>
      <c r="M90" s="2"/>
      <c r="N90" s="2"/>
      <c r="O90" s="2"/>
      <c r="P90" s="2"/>
    </row>
    <row r="91" spans="1:16" x14ac:dyDescent="0.2">
      <c r="A91" s="2"/>
      <c r="B91" s="8"/>
      <c r="C91" s="8"/>
      <c r="D91" s="2"/>
      <c r="E91" s="8"/>
      <c r="F91" s="8"/>
      <c r="G91" s="8"/>
      <c r="H91" s="8"/>
      <c r="I91" s="8"/>
      <c r="J91" s="2"/>
      <c r="K91" s="2"/>
      <c r="L91" s="2"/>
      <c r="M91" s="2"/>
      <c r="N91" s="2"/>
      <c r="O91" s="2"/>
      <c r="P91" s="2"/>
    </row>
    <row r="92" spans="1:16" x14ac:dyDescent="0.2">
      <c r="A92" s="2"/>
      <c r="B92" s="8"/>
      <c r="C92" s="8"/>
      <c r="D92" s="2"/>
      <c r="E92" s="8"/>
      <c r="F92" s="8"/>
      <c r="G92" s="8"/>
      <c r="H92" s="8"/>
      <c r="I92" s="8"/>
      <c r="J92" s="2"/>
      <c r="K92" s="2"/>
      <c r="L92" s="2"/>
      <c r="M92" s="2"/>
      <c r="N92" s="2"/>
      <c r="O92" s="2"/>
      <c r="P92" s="2"/>
    </row>
    <row r="93" spans="1:16" x14ac:dyDescent="0.2">
      <c r="A93" s="2"/>
      <c r="B93" s="8"/>
      <c r="C93" s="8"/>
      <c r="D93" s="2"/>
      <c r="E93" s="8"/>
      <c r="F93" s="8"/>
      <c r="G93" s="8"/>
      <c r="H93" s="8"/>
      <c r="I93" s="8"/>
      <c r="J93" s="2"/>
      <c r="K93" s="2"/>
      <c r="L93" s="2"/>
      <c r="M93" s="2"/>
      <c r="N93" s="2"/>
      <c r="O93" s="2"/>
      <c r="P93" s="2"/>
    </row>
    <row r="94" spans="1:16" x14ac:dyDescent="0.2">
      <c r="A94" s="2"/>
      <c r="B94" s="8"/>
      <c r="C94" s="8"/>
      <c r="D94" s="2"/>
      <c r="E94" s="8"/>
      <c r="F94" s="8"/>
      <c r="G94" s="8"/>
      <c r="H94" s="8"/>
      <c r="I94" s="8"/>
      <c r="J94" s="2"/>
      <c r="K94" s="2"/>
      <c r="L94" s="2"/>
      <c r="M94" s="2"/>
      <c r="N94" s="2"/>
      <c r="O94" s="2"/>
      <c r="P94" s="2"/>
    </row>
    <row r="95" spans="1:16" x14ac:dyDescent="0.2">
      <c r="A95" s="2"/>
      <c r="B95" s="8"/>
      <c r="C95" s="8"/>
      <c r="D95" s="2"/>
      <c r="E95" s="8"/>
      <c r="F95" s="8"/>
      <c r="G95" s="8"/>
      <c r="H95" s="8"/>
      <c r="I95" s="8"/>
      <c r="J95" s="2"/>
      <c r="K95" s="2"/>
      <c r="L95" s="2"/>
      <c r="M95" s="2"/>
      <c r="N95" s="2"/>
      <c r="O95" s="2"/>
      <c r="P95" s="2"/>
    </row>
    <row r="96" spans="1:16" x14ac:dyDescent="0.2">
      <c r="A96" s="2"/>
      <c r="B96" s="8"/>
      <c r="C96" s="8"/>
      <c r="D96" s="2"/>
      <c r="E96" s="8"/>
      <c r="F96" s="8"/>
      <c r="G96" s="8"/>
      <c r="H96" s="8"/>
      <c r="I96" s="8"/>
      <c r="J96" s="2"/>
      <c r="K96" s="2"/>
      <c r="L96" s="2"/>
      <c r="M96" s="2"/>
      <c r="N96" s="2"/>
      <c r="O96" s="2"/>
      <c r="P96" s="2"/>
    </row>
    <row r="97" spans="1:16" x14ac:dyDescent="0.2">
      <c r="A97" s="2"/>
      <c r="B97" s="8"/>
      <c r="C97" s="8"/>
      <c r="D97" s="2"/>
      <c r="E97" s="8"/>
      <c r="F97" s="8"/>
      <c r="G97" s="8"/>
      <c r="H97" s="8"/>
      <c r="I97" s="8"/>
      <c r="J97" s="2"/>
      <c r="K97" s="2"/>
      <c r="L97" s="2"/>
      <c r="M97" s="2"/>
      <c r="N97" s="2"/>
      <c r="O97" s="2"/>
      <c r="P97" s="2"/>
    </row>
    <row r="98" spans="1:16" x14ac:dyDescent="0.2">
      <c r="A98" s="2"/>
      <c r="B98" s="8"/>
      <c r="C98" s="8"/>
      <c r="D98" s="2"/>
      <c r="E98" s="8"/>
      <c r="F98" s="8"/>
      <c r="G98" s="8"/>
      <c r="H98" s="8"/>
      <c r="I98" s="8"/>
      <c r="J98" s="2"/>
      <c r="K98" s="2"/>
      <c r="L98" s="2"/>
      <c r="M98" s="2"/>
      <c r="N98" s="2"/>
      <c r="O98" s="2"/>
      <c r="P98" s="2"/>
    </row>
    <row r="99" spans="1:16" x14ac:dyDescent="0.2">
      <c r="A99" s="2"/>
      <c r="B99" s="8"/>
      <c r="C99" s="8"/>
      <c r="D99" s="2"/>
      <c r="E99" s="8"/>
      <c r="F99" s="8"/>
      <c r="G99" s="8"/>
      <c r="H99" s="8"/>
      <c r="I99" s="8"/>
      <c r="J99" s="2"/>
      <c r="K99" s="2"/>
      <c r="L99" s="2"/>
      <c r="M99" s="2"/>
      <c r="N99" s="2"/>
      <c r="O99" s="2"/>
      <c r="P99" s="2"/>
    </row>
    <row r="100" spans="1:16" x14ac:dyDescent="0.2">
      <c r="A100" s="2"/>
      <c r="B100" s="8"/>
      <c r="C100" s="8"/>
      <c r="D100" s="2"/>
      <c r="E100" s="8"/>
      <c r="F100" s="8"/>
      <c r="G100" s="8"/>
      <c r="H100" s="8"/>
      <c r="I100" s="8"/>
      <c r="J100" s="2"/>
      <c r="K100" s="2"/>
      <c r="L100" s="2"/>
      <c r="M100" s="2"/>
      <c r="N100" s="2"/>
      <c r="O100" s="2"/>
      <c r="P100" s="2"/>
    </row>
    <row r="101" spans="1:16" x14ac:dyDescent="0.2">
      <c r="A101" s="2"/>
      <c r="B101" s="8"/>
      <c r="C101" s="8"/>
      <c r="D101" s="2"/>
      <c r="E101" s="8"/>
      <c r="F101" s="8"/>
      <c r="G101" s="8"/>
      <c r="H101" s="8"/>
      <c r="I101" s="8"/>
      <c r="J101" s="2"/>
      <c r="K101" s="2"/>
      <c r="L101" s="2"/>
      <c r="M101" s="2"/>
      <c r="N101" s="2"/>
      <c r="O101" s="2"/>
      <c r="P101" s="2"/>
    </row>
    <row r="102" spans="1:16" x14ac:dyDescent="0.2">
      <c r="A102" s="2"/>
      <c r="B102" s="8"/>
      <c r="C102" s="8"/>
      <c r="D102" s="2"/>
      <c r="E102" s="8"/>
      <c r="F102" s="8"/>
      <c r="G102" s="8"/>
      <c r="H102" s="8"/>
      <c r="I102" s="8"/>
      <c r="J102" s="2"/>
      <c r="K102" s="2"/>
      <c r="L102" s="2"/>
      <c r="M102" s="2"/>
      <c r="N102" s="2"/>
      <c r="O102" s="2"/>
      <c r="P102" s="2"/>
    </row>
    <row r="103" spans="1:16" x14ac:dyDescent="0.2">
      <c r="A103" s="2"/>
      <c r="B103" s="8"/>
      <c r="C103" s="8"/>
      <c r="D103" s="2"/>
      <c r="E103" s="8"/>
      <c r="F103" s="8"/>
      <c r="G103" s="8"/>
      <c r="H103" s="8"/>
      <c r="I103" s="8"/>
      <c r="J103" s="2"/>
      <c r="K103" s="2"/>
      <c r="L103" s="2"/>
      <c r="M103" s="2"/>
      <c r="N103" s="2"/>
      <c r="O103" s="2"/>
      <c r="P103" s="2"/>
    </row>
    <row r="104" spans="1:16" x14ac:dyDescent="0.2">
      <c r="A104" s="2"/>
      <c r="B104" s="8"/>
      <c r="C104" s="8"/>
      <c r="D104" s="2"/>
      <c r="E104" s="8"/>
      <c r="F104" s="8"/>
      <c r="G104" s="8"/>
      <c r="H104" s="8"/>
      <c r="I104" s="8"/>
      <c r="J104" s="2"/>
      <c r="K104" s="2"/>
      <c r="L104" s="2"/>
      <c r="M104" s="2"/>
      <c r="N104" s="2"/>
      <c r="O104" s="2"/>
      <c r="P104" s="2"/>
    </row>
    <row r="105" spans="1:16" x14ac:dyDescent="0.2">
      <c r="A105" s="2"/>
      <c r="B105" s="8"/>
      <c r="C105" s="8"/>
    </row>
  </sheetData>
  <mergeCells count="24">
    <mergeCell ref="O13:P14"/>
    <mergeCell ref="Q13:Q14"/>
    <mergeCell ref="A8:Q9"/>
    <mergeCell ref="A10:P10"/>
    <mergeCell ref="A11:A15"/>
    <mergeCell ref="B11:B15"/>
    <mergeCell ref="C11:C15"/>
    <mergeCell ref="D11:D15"/>
    <mergeCell ref="E11:E15"/>
    <mergeCell ref="F11:F15"/>
    <mergeCell ref="G11:G15"/>
    <mergeCell ref="H11:H15"/>
    <mergeCell ref="I11:I15"/>
    <mergeCell ref="J11:J15"/>
    <mergeCell ref="K11:Q11"/>
    <mergeCell ref="K12:P12"/>
    <mergeCell ref="K13:L13"/>
    <mergeCell ref="M13:N13"/>
    <mergeCell ref="A7:P7"/>
    <mergeCell ref="A1:Q1"/>
    <mergeCell ref="A2:Q2"/>
    <mergeCell ref="A3:Q3"/>
    <mergeCell ref="A5:M5"/>
    <mergeCell ref="A6:F6"/>
  </mergeCells>
  <pageMargins left="0.78740157480314965" right="0.39370078740157483" top="0.59055118110236227" bottom="0.19685039370078741" header="0.31496062992125984" footer="0.31496062992125984"/>
  <pageSetup paperSize="9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106"/>
  <sheetViews>
    <sheetView workbookViewId="0">
      <selection activeCell="A24" sqref="A24:IV33"/>
    </sheetView>
  </sheetViews>
  <sheetFormatPr defaultRowHeight="12.75" x14ac:dyDescent="0.2"/>
  <cols>
    <col min="1" max="1" width="70.7109375" style="1" customWidth="1"/>
    <col min="2" max="2" width="6.42578125" style="10" customWidth="1"/>
    <col min="3" max="3" width="5.85546875" style="10" customWidth="1"/>
    <col min="4" max="4" width="6.140625" style="1" customWidth="1"/>
    <col min="5" max="5" width="6.42578125" style="10" customWidth="1"/>
    <col min="6" max="6" width="5.7109375" style="10" customWidth="1"/>
    <col min="7" max="8" width="6.42578125" style="10" customWidth="1"/>
    <col min="9" max="9" width="5.7109375" style="10" customWidth="1"/>
    <col min="10" max="16" width="5.7109375" style="1" customWidth="1"/>
    <col min="17" max="18" width="8.85546875" style="1"/>
    <col min="19" max="19" width="10.140625" style="1" bestFit="1" customWidth="1"/>
    <col min="20" max="20" width="12.7109375" style="1" customWidth="1"/>
    <col min="21" max="256" width="8.85546875" style="1"/>
  </cols>
  <sheetData>
    <row r="1" spans="1:256" ht="15.75" x14ac:dyDescent="0.25">
      <c r="A1" s="3"/>
      <c r="B1" s="1621"/>
      <c r="C1" s="1621"/>
      <c r="D1" s="1621"/>
      <c r="J1" s="11"/>
      <c r="K1" s="10"/>
      <c r="L1" s="10"/>
      <c r="M1" s="10"/>
      <c r="N1" s="10"/>
      <c r="O1" s="10"/>
      <c r="P1" s="10"/>
      <c r="Q1" s="10"/>
      <c r="R1" s="10"/>
      <c r="S1" s="10"/>
      <c r="T1" s="586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  <c r="DH1" s="10"/>
      <c r="DI1" s="10"/>
      <c r="DJ1" s="10"/>
      <c r="DK1" s="10"/>
      <c r="DL1" s="10"/>
      <c r="DM1" s="10"/>
      <c r="DN1" s="10"/>
      <c r="DO1" s="10"/>
      <c r="DP1" s="10"/>
      <c r="DQ1" s="10"/>
      <c r="DR1" s="10"/>
      <c r="DS1" s="10"/>
      <c r="DT1" s="10"/>
      <c r="DU1" s="10"/>
      <c r="DV1" s="10"/>
      <c r="DW1" s="10"/>
      <c r="DX1" s="10"/>
      <c r="DY1" s="10"/>
      <c r="DZ1" s="10"/>
      <c r="EA1" s="10"/>
      <c r="EB1" s="10"/>
      <c r="EC1" s="10"/>
      <c r="ED1" s="10"/>
      <c r="EE1" s="10"/>
      <c r="EF1" s="10"/>
      <c r="EG1" s="10"/>
      <c r="EH1" s="10"/>
      <c r="EI1" s="10"/>
      <c r="EJ1" s="10"/>
      <c r="EK1" s="10"/>
      <c r="EL1" s="10"/>
      <c r="EM1" s="10"/>
      <c r="EN1" s="10"/>
      <c r="EO1" s="10"/>
      <c r="EP1" s="10"/>
      <c r="EQ1" s="10"/>
      <c r="ER1" s="10"/>
      <c r="ES1" s="10"/>
      <c r="ET1" s="10"/>
      <c r="EU1" s="10"/>
      <c r="EV1" s="10"/>
      <c r="EW1" s="10"/>
      <c r="EX1" s="10"/>
      <c r="EY1" s="10"/>
      <c r="EZ1" s="10"/>
      <c r="FA1" s="10"/>
      <c r="FB1" s="10"/>
      <c r="FC1" s="10"/>
      <c r="FD1" s="10"/>
      <c r="FE1" s="10"/>
      <c r="FF1" s="10"/>
      <c r="FG1" s="10"/>
      <c r="FH1" s="10"/>
      <c r="FI1" s="10"/>
      <c r="FJ1" s="10"/>
      <c r="FK1" s="10"/>
      <c r="FL1" s="10"/>
      <c r="FM1" s="10"/>
      <c r="FN1" s="10"/>
      <c r="FO1" s="10"/>
      <c r="FP1" s="10"/>
      <c r="FQ1" s="10"/>
      <c r="FR1" s="10"/>
      <c r="FS1" s="10"/>
      <c r="FT1" s="10"/>
      <c r="FU1" s="10"/>
      <c r="FV1" s="10"/>
      <c r="FW1" s="10"/>
      <c r="FX1" s="10"/>
      <c r="FY1" s="10"/>
      <c r="FZ1" s="10"/>
      <c r="GA1" s="10"/>
      <c r="GB1" s="10"/>
      <c r="GC1" s="10"/>
      <c r="GD1" s="10"/>
      <c r="GE1" s="10"/>
      <c r="GF1" s="10"/>
      <c r="GG1" s="10"/>
      <c r="GH1" s="10"/>
      <c r="GI1" s="10"/>
      <c r="GJ1" s="10"/>
      <c r="GK1" s="10"/>
      <c r="GL1" s="10"/>
      <c r="GM1" s="10"/>
      <c r="GN1" s="10"/>
      <c r="GO1" s="10"/>
      <c r="GP1" s="10"/>
      <c r="GQ1" s="10"/>
      <c r="GR1" s="10"/>
      <c r="GS1" s="10"/>
      <c r="GT1" s="10"/>
      <c r="GU1" s="10"/>
      <c r="GV1" s="10"/>
      <c r="GW1" s="10"/>
      <c r="GX1" s="10"/>
      <c r="GY1" s="10"/>
      <c r="GZ1" s="10"/>
      <c r="HA1" s="10"/>
      <c r="HB1" s="10"/>
      <c r="HC1" s="10"/>
      <c r="HD1" s="10"/>
      <c r="HE1" s="10"/>
      <c r="HF1" s="10"/>
      <c r="HG1" s="10"/>
      <c r="HH1" s="10"/>
      <c r="HI1" s="10"/>
      <c r="HJ1" s="10"/>
      <c r="HK1" s="10"/>
      <c r="HL1" s="10"/>
      <c r="HM1" s="10"/>
      <c r="HN1" s="10"/>
      <c r="HO1" s="10"/>
      <c r="HP1" s="10"/>
      <c r="HQ1" s="10"/>
      <c r="HR1" s="10"/>
      <c r="HS1" s="10"/>
      <c r="HT1" s="10"/>
      <c r="HU1" s="10"/>
      <c r="HV1" s="10"/>
      <c r="HW1" s="10"/>
      <c r="HX1" s="10"/>
      <c r="HY1" s="10"/>
      <c r="HZ1" s="10"/>
      <c r="IA1" s="10"/>
      <c r="IB1" s="10"/>
      <c r="IC1" s="10"/>
      <c r="ID1" s="10"/>
      <c r="IE1" s="10"/>
      <c r="IF1" s="10"/>
      <c r="IG1" s="10"/>
      <c r="IH1" s="10"/>
      <c r="II1" s="10"/>
      <c r="IJ1" s="10"/>
      <c r="IK1" s="10"/>
      <c r="IL1" s="10"/>
      <c r="IM1" s="10"/>
      <c r="IN1" s="10"/>
      <c r="IO1" s="10"/>
      <c r="IP1" s="10"/>
      <c r="IQ1" s="10"/>
      <c r="IR1" s="10"/>
      <c r="IS1" s="10"/>
      <c r="IT1" s="10"/>
      <c r="IU1" s="10"/>
      <c r="IV1" s="10"/>
    </row>
    <row r="2" spans="1:256" ht="15.75" x14ac:dyDescent="0.2">
      <c r="A2" s="1566" t="s">
        <v>149</v>
      </c>
      <c r="B2" s="1566"/>
      <c r="C2" s="1566"/>
      <c r="D2" s="1566"/>
      <c r="E2" s="1566"/>
      <c r="F2" s="1566"/>
      <c r="G2" s="1566"/>
      <c r="H2" s="1566"/>
      <c r="I2" s="1566"/>
      <c r="J2" s="1566"/>
      <c r="K2" s="1566"/>
      <c r="L2" s="1566"/>
      <c r="M2" s="1566"/>
      <c r="N2" s="1566"/>
      <c r="O2" s="1566"/>
      <c r="P2" s="1566"/>
      <c r="Q2" s="1566"/>
      <c r="T2" s="585"/>
    </row>
    <row r="3" spans="1:256" ht="15.75" x14ac:dyDescent="0.2">
      <c r="A3" s="1566" t="s">
        <v>4</v>
      </c>
      <c r="B3" s="1566"/>
      <c r="C3" s="1566"/>
      <c r="D3" s="1566"/>
      <c r="E3" s="1566"/>
      <c r="F3" s="1566"/>
      <c r="G3" s="1566"/>
      <c r="H3" s="1566"/>
      <c r="I3" s="1566"/>
      <c r="J3" s="1566"/>
      <c r="K3" s="1566"/>
      <c r="L3" s="1566"/>
      <c r="M3" s="1566"/>
      <c r="N3" s="1566"/>
      <c r="O3" s="1566"/>
      <c r="P3" s="1566"/>
      <c r="Q3" s="1566"/>
      <c r="T3" s="585"/>
    </row>
    <row r="4" spans="1:256" ht="15.75" x14ac:dyDescent="0.2">
      <c r="A4" s="1566" t="s">
        <v>136</v>
      </c>
      <c r="B4" s="1566"/>
      <c r="C4" s="1566"/>
      <c r="D4" s="1566"/>
      <c r="E4" s="1566"/>
      <c r="F4" s="1566"/>
      <c r="G4" s="1566"/>
      <c r="H4" s="1566"/>
      <c r="I4" s="1566"/>
      <c r="J4" s="1566"/>
      <c r="K4" s="1566"/>
      <c r="L4" s="1566"/>
      <c r="M4" s="1566"/>
      <c r="N4" s="1566"/>
      <c r="O4" s="1566"/>
      <c r="P4" s="1566"/>
      <c r="Q4" s="1566"/>
      <c r="T4" s="585"/>
    </row>
    <row r="5" spans="1:256" ht="15.75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T5" s="585"/>
    </row>
    <row r="6" spans="1:256" ht="15.75" x14ac:dyDescent="0.25">
      <c r="A6" s="1620" t="s">
        <v>150</v>
      </c>
      <c r="B6" s="1620"/>
      <c r="C6" s="1620"/>
      <c r="D6" s="1620"/>
      <c r="E6" s="1620"/>
      <c r="F6" s="1620"/>
      <c r="G6" s="1620"/>
      <c r="H6" s="1620"/>
      <c r="I6" s="1620"/>
      <c r="J6" s="1620"/>
      <c r="K6" s="1620"/>
      <c r="L6" s="1620"/>
      <c r="M6" s="1620"/>
      <c r="N6" s="7"/>
      <c r="O6" s="7"/>
      <c r="P6" s="7"/>
      <c r="T6" s="585"/>
    </row>
    <row r="7" spans="1:256" ht="15.75" x14ac:dyDescent="0.25">
      <c r="A7" s="1565" t="s">
        <v>138</v>
      </c>
      <c r="B7" s="1565"/>
      <c r="C7" s="1565"/>
      <c r="D7" s="1565"/>
      <c r="E7" s="1565"/>
      <c r="F7" s="1565"/>
      <c r="G7" s="3"/>
      <c r="H7" s="3"/>
      <c r="I7" s="3"/>
      <c r="J7" s="5"/>
      <c r="K7" s="5"/>
      <c r="L7" s="5"/>
      <c r="M7" s="5"/>
      <c r="N7" s="5"/>
      <c r="O7" s="5"/>
      <c r="P7" s="5"/>
      <c r="T7" s="585"/>
    </row>
    <row r="8" spans="1:256" ht="15.75" x14ac:dyDescent="0.25">
      <c r="A8" s="1619" t="s">
        <v>139</v>
      </c>
      <c r="B8" s="1619"/>
      <c r="C8" s="1619"/>
      <c r="D8" s="1619"/>
      <c r="E8" s="1619"/>
      <c r="F8" s="1619"/>
      <c r="G8" s="1619"/>
      <c r="H8" s="1619"/>
      <c r="I8" s="1619"/>
      <c r="J8" s="1619"/>
      <c r="K8" s="1619"/>
      <c r="L8" s="1619"/>
      <c r="M8" s="1619"/>
      <c r="N8" s="1619"/>
      <c r="O8" s="1619"/>
      <c r="P8" s="1619"/>
      <c r="T8" s="585"/>
    </row>
    <row r="9" spans="1:256" x14ac:dyDescent="0.2">
      <c r="A9" s="1565" t="s">
        <v>140</v>
      </c>
      <c r="B9" s="1565"/>
      <c r="C9" s="1565"/>
      <c r="D9" s="1565"/>
      <c r="E9" s="1565"/>
      <c r="F9" s="1565"/>
      <c r="G9" s="1565"/>
      <c r="H9" s="1565"/>
      <c r="I9" s="1565"/>
      <c r="J9" s="1565"/>
      <c r="K9" s="1565"/>
      <c r="L9" s="1565"/>
      <c r="M9" s="1565"/>
      <c r="N9" s="1565"/>
      <c r="O9" s="1565"/>
      <c r="P9" s="1565"/>
      <c r="Q9" s="1565"/>
    </row>
    <row r="10" spans="1:256" x14ac:dyDescent="0.2">
      <c r="A10" s="1565"/>
      <c r="B10" s="1565"/>
      <c r="C10" s="1565"/>
      <c r="D10" s="1565"/>
      <c r="E10" s="1565"/>
      <c r="F10" s="1565"/>
      <c r="G10" s="1565"/>
      <c r="H10" s="1565"/>
      <c r="I10" s="1565"/>
      <c r="J10" s="1565"/>
      <c r="K10" s="1565"/>
      <c r="L10" s="1565"/>
      <c r="M10" s="1565"/>
      <c r="N10" s="1565"/>
      <c r="O10" s="1565"/>
      <c r="P10" s="1565"/>
      <c r="Q10" s="1565"/>
    </row>
    <row r="11" spans="1:256" ht="16.5" thickBot="1" x14ac:dyDescent="0.3">
      <c r="A11" s="1564" t="s">
        <v>151</v>
      </c>
      <c r="B11" s="1564"/>
      <c r="C11" s="1564"/>
      <c r="D11" s="1564"/>
      <c r="E11" s="1564"/>
      <c r="F11" s="1564"/>
      <c r="G11" s="1564"/>
      <c r="H11" s="1564"/>
      <c r="I11" s="1564"/>
      <c r="J11" s="1564"/>
      <c r="K11" s="1564"/>
      <c r="L11" s="1564"/>
      <c r="M11" s="1564"/>
      <c r="N11" s="1564"/>
      <c r="O11" s="1564"/>
      <c r="P11" s="1564"/>
    </row>
    <row r="12" spans="1:256" ht="13.5" thickBot="1" x14ac:dyDescent="0.25">
      <c r="A12" s="1544" t="s">
        <v>23</v>
      </c>
      <c r="B12" s="1522" t="s">
        <v>14</v>
      </c>
      <c r="C12" s="1560" t="s">
        <v>26</v>
      </c>
      <c r="D12" s="1553" t="s">
        <v>27</v>
      </c>
      <c r="E12" s="1522" t="s">
        <v>1</v>
      </c>
      <c r="F12" s="1556" t="s">
        <v>28</v>
      </c>
      <c r="G12" s="1522" t="s">
        <v>29</v>
      </c>
      <c r="H12" s="1553" t="s">
        <v>30</v>
      </c>
      <c r="I12" s="1522" t="s">
        <v>16</v>
      </c>
      <c r="J12" s="1560" t="s">
        <v>31</v>
      </c>
      <c r="K12" s="1531" t="s">
        <v>5</v>
      </c>
      <c r="L12" s="1532"/>
      <c r="M12" s="1532"/>
      <c r="N12" s="1532"/>
      <c r="O12" s="1532"/>
      <c r="P12" s="1532"/>
      <c r="Q12" s="1533"/>
    </row>
    <row r="13" spans="1:256" ht="13.5" thickBot="1" x14ac:dyDescent="0.25">
      <c r="A13" s="1545"/>
      <c r="B13" s="1523"/>
      <c r="C13" s="1561"/>
      <c r="D13" s="1554"/>
      <c r="E13" s="1523"/>
      <c r="F13" s="1557"/>
      <c r="G13" s="1523"/>
      <c r="H13" s="1554"/>
      <c r="I13" s="1523"/>
      <c r="J13" s="1561"/>
      <c r="K13" s="1549" t="s">
        <v>12</v>
      </c>
      <c r="L13" s="1549"/>
      <c r="M13" s="1550"/>
      <c r="N13" s="1551"/>
      <c r="O13" s="1551"/>
      <c r="P13" s="1552"/>
      <c r="Q13" s="25"/>
      <c r="R13" s="587"/>
      <c r="S13" s="587"/>
      <c r="T13" s="587"/>
      <c r="U13" s="587"/>
    </row>
    <row r="14" spans="1:256" x14ac:dyDescent="0.2">
      <c r="A14" s="1545"/>
      <c r="B14" s="1523"/>
      <c r="C14" s="1561"/>
      <c r="D14" s="1554"/>
      <c r="E14" s="1523"/>
      <c r="F14" s="1557"/>
      <c r="G14" s="1523"/>
      <c r="H14" s="1554"/>
      <c r="I14" s="1523"/>
      <c r="J14" s="1561"/>
      <c r="K14" s="1548" t="s">
        <v>2</v>
      </c>
      <c r="L14" s="1559"/>
      <c r="M14" s="1547" t="s">
        <v>8</v>
      </c>
      <c r="N14" s="1548"/>
      <c r="O14" s="1537" t="s">
        <v>3</v>
      </c>
      <c r="P14" s="1538"/>
      <c r="Q14" s="1567" t="s">
        <v>3</v>
      </c>
      <c r="R14" s="587"/>
      <c r="S14" s="587"/>
      <c r="T14" s="587"/>
      <c r="U14" s="587"/>
    </row>
    <row r="15" spans="1:256" ht="13.5" thickBot="1" x14ac:dyDescent="0.25">
      <c r="A15" s="1545"/>
      <c r="B15" s="1523"/>
      <c r="C15" s="1561"/>
      <c r="D15" s="1554"/>
      <c r="E15" s="1523"/>
      <c r="F15" s="1557"/>
      <c r="G15" s="1523"/>
      <c r="H15" s="1554"/>
      <c r="I15" s="1523"/>
      <c r="J15" s="1561"/>
      <c r="K15" s="30">
        <v>20</v>
      </c>
      <c r="L15" s="31" t="s">
        <v>24</v>
      </c>
      <c r="M15" s="32">
        <v>14</v>
      </c>
      <c r="N15" s="33" t="s">
        <v>24</v>
      </c>
      <c r="O15" s="1539"/>
      <c r="P15" s="1540"/>
      <c r="Q15" s="1568"/>
      <c r="R15" s="587"/>
      <c r="S15" s="587"/>
      <c r="T15" s="587"/>
      <c r="U15" s="587"/>
    </row>
    <row r="16" spans="1:256" ht="13.5" thickBot="1" x14ac:dyDescent="0.25">
      <c r="A16" s="1545"/>
      <c r="B16" s="1523"/>
      <c r="C16" s="1562"/>
      <c r="D16" s="1555"/>
      <c r="E16" s="1524"/>
      <c r="F16" s="1558"/>
      <c r="G16" s="1524"/>
      <c r="H16" s="1555"/>
      <c r="I16" s="1524"/>
      <c r="J16" s="1562"/>
      <c r="K16" s="588" t="s">
        <v>9</v>
      </c>
      <c r="L16" s="217" t="s">
        <v>10</v>
      </c>
      <c r="M16" s="589" t="s">
        <v>9</v>
      </c>
      <c r="N16" s="220" t="s">
        <v>10</v>
      </c>
      <c r="O16" s="216" t="s">
        <v>9</v>
      </c>
      <c r="P16" s="590" t="s">
        <v>10</v>
      </c>
      <c r="Q16" s="591" t="s">
        <v>6</v>
      </c>
      <c r="R16" s="587"/>
      <c r="S16" s="587"/>
      <c r="T16" s="587"/>
      <c r="U16" s="587"/>
    </row>
    <row r="17" spans="1:256" ht="19.5" thickBot="1" x14ac:dyDescent="0.35">
      <c r="A17" s="592" t="s">
        <v>84</v>
      </c>
      <c r="B17" s="462"/>
      <c r="C17" s="462"/>
      <c r="D17" s="594"/>
      <c r="E17" s="594"/>
      <c r="F17" s="594"/>
      <c r="G17" s="594"/>
      <c r="H17" s="594"/>
      <c r="I17" s="594"/>
      <c r="J17" s="594"/>
      <c r="K17" s="595"/>
      <c r="L17" s="595"/>
      <c r="M17" s="595"/>
      <c r="N17" s="595"/>
      <c r="O17" s="596"/>
      <c r="P17" s="596"/>
      <c r="Q17" s="597"/>
    </row>
    <row r="18" spans="1:256" ht="15" x14ac:dyDescent="0.25">
      <c r="A18" s="689" t="s">
        <v>152</v>
      </c>
      <c r="B18" s="628">
        <v>15</v>
      </c>
      <c r="C18" s="629">
        <f t="shared" ref="C18:C21" si="0">B18*27</f>
        <v>405</v>
      </c>
      <c r="D18" s="630">
        <f>B18*18</f>
        <v>270</v>
      </c>
      <c r="E18" s="631">
        <f>D18*0.3</f>
        <v>81</v>
      </c>
      <c r="F18" s="632">
        <f>D18-E18</f>
        <v>189</v>
      </c>
      <c r="G18" s="34"/>
      <c r="H18" s="34">
        <f t="shared" ref="H18:H21" si="1">B18*2</f>
        <v>30</v>
      </c>
      <c r="I18" s="34">
        <f t="shared" ref="I18:I21" si="2">C18-D18</f>
        <v>135</v>
      </c>
      <c r="J18" s="633">
        <f>B18-1.5</f>
        <v>13.5</v>
      </c>
      <c r="K18" s="601">
        <v>81</v>
      </c>
      <c r="L18" s="601">
        <v>189</v>
      </c>
      <c r="M18" s="602"/>
      <c r="N18" s="690"/>
      <c r="O18" s="637">
        <f t="shared" ref="O18:P21" si="3">SUM(K18,M18)</f>
        <v>81</v>
      </c>
      <c r="P18" s="131">
        <f t="shared" si="3"/>
        <v>189</v>
      </c>
      <c r="Q18" s="691">
        <f t="shared" ref="Q18:Q21" si="4">SUM(O18,P18)</f>
        <v>270</v>
      </c>
      <c r="R18" s="82"/>
      <c r="S18" s="82"/>
      <c r="T18" s="82"/>
      <c r="U18" s="82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  <c r="FB18" s="19"/>
      <c r="FC18" s="19"/>
      <c r="FD18" s="19"/>
      <c r="FE18" s="19"/>
      <c r="FF18" s="19"/>
      <c r="FG18" s="19"/>
      <c r="FH18" s="19"/>
      <c r="FI18" s="19"/>
      <c r="FJ18" s="19"/>
      <c r="FK18" s="19"/>
      <c r="FL18" s="19"/>
      <c r="FM18" s="19"/>
      <c r="FN18" s="19"/>
      <c r="FO18" s="19"/>
      <c r="FP18" s="19"/>
      <c r="FQ18" s="19"/>
      <c r="FR18" s="19"/>
      <c r="FS18" s="19"/>
      <c r="FT18" s="19"/>
      <c r="FU18" s="19"/>
      <c r="FV18" s="19"/>
      <c r="FW18" s="19"/>
      <c r="FX18" s="19"/>
      <c r="FY18" s="19"/>
      <c r="FZ18" s="19"/>
      <c r="GA18" s="19"/>
      <c r="GB18" s="19"/>
      <c r="GC18" s="19"/>
      <c r="GD18" s="19"/>
      <c r="GE18" s="19"/>
      <c r="GF18" s="19"/>
      <c r="GG18" s="19"/>
      <c r="GH18" s="19"/>
      <c r="GI18" s="19"/>
      <c r="GJ18" s="19"/>
      <c r="GK18" s="19"/>
      <c r="GL18" s="19"/>
      <c r="GM18" s="19"/>
      <c r="GN18" s="19"/>
      <c r="GO18" s="19"/>
      <c r="GP18" s="19"/>
      <c r="GQ18" s="19"/>
      <c r="GR18" s="19"/>
      <c r="GS18" s="19"/>
      <c r="GT18" s="19"/>
      <c r="GU18" s="19"/>
      <c r="GV18" s="19"/>
      <c r="GW18" s="19"/>
      <c r="GX18" s="19"/>
      <c r="GY18" s="19"/>
      <c r="GZ18" s="19"/>
      <c r="HA18" s="19"/>
      <c r="HB18" s="19"/>
      <c r="HC18" s="19"/>
      <c r="HD18" s="19"/>
      <c r="HE18" s="19"/>
      <c r="HF18" s="19"/>
      <c r="HG18" s="19"/>
      <c r="HH18" s="19"/>
      <c r="HI18" s="19"/>
      <c r="HJ18" s="19"/>
      <c r="HK18" s="19"/>
      <c r="HL18" s="19"/>
      <c r="HM18" s="19"/>
      <c r="HN18" s="19"/>
      <c r="HO18" s="19"/>
      <c r="HP18" s="19"/>
      <c r="HQ18" s="19"/>
      <c r="HR18" s="19"/>
      <c r="HS18" s="19"/>
      <c r="HT18" s="19"/>
      <c r="HU18" s="19"/>
      <c r="HV18" s="19"/>
      <c r="HW18" s="19"/>
      <c r="HX18" s="19"/>
      <c r="HY18" s="19"/>
      <c r="HZ18" s="19"/>
      <c r="IA18" s="19"/>
      <c r="IB18" s="19"/>
      <c r="IC18" s="19"/>
      <c r="ID18" s="19"/>
      <c r="IE18" s="19"/>
      <c r="IF18" s="19"/>
      <c r="IG18" s="19"/>
      <c r="IH18" s="19"/>
      <c r="II18" s="19"/>
      <c r="IJ18" s="19"/>
      <c r="IK18" s="19"/>
      <c r="IL18" s="19"/>
      <c r="IM18" s="19"/>
      <c r="IN18" s="19"/>
      <c r="IO18" s="19"/>
      <c r="IP18" s="19"/>
      <c r="IQ18" s="19"/>
      <c r="IR18" s="19"/>
      <c r="IS18" s="19"/>
      <c r="IT18" s="19"/>
      <c r="IU18" s="19"/>
      <c r="IV18" s="19"/>
    </row>
    <row r="19" spans="1:256" ht="15.75" thickBot="1" x14ac:dyDescent="0.3">
      <c r="A19" s="692" t="s">
        <v>153</v>
      </c>
      <c r="B19" s="628">
        <v>15</v>
      </c>
      <c r="C19" s="629">
        <f t="shared" si="0"/>
        <v>405</v>
      </c>
      <c r="D19" s="630">
        <f>B19*18</f>
        <v>270</v>
      </c>
      <c r="E19" s="631">
        <f>D19*0.3</f>
        <v>81</v>
      </c>
      <c r="F19" s="641">
        <f>D19-E19</f>
        <v>189</v>
      </c>
      <c r="G19" s="34"/>
      <c r="H19" s="34">
        <f t="shared" si="1"/>
        <v>30</v>
      </c>
      <c r="I19" s="24">
        <f t="shared" si="2"/>
        <v>135</v>
      </c>
      <c r="J19" s="642">
        <f>B19-1.5</f>
        <v>13.5</v>
      </c>
      <c r="K19" s="644">
        <v>21</v>
      </c>
      <c r="L19" s="644">
        <v>51</v>
      </c>
      <c r="M19" s="644">
        <f>E19-K19</f>
        <v>60</v>
      </c>
      <c r="N19" s="644">
        <f>F19-L19</f>
        <v>138</v>
      </c>
      <c r="O19" s="637">
        <f t="shared" si="3"/>
        <v>81</v>
      </c>
      <c r="P19" s="131">
        <f t="shared" si="3"/>
        <v>189</v>
      </c>
      <c r="Q19" s="691">
        <f t="shared" si="4"/>
        <v>270</v>
      </c>
      <c r="R19" s="82"/>
      <c r="S19" s="638"/>
      <c r="T19" s="638"/>
      <c r="U19" s="82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  <c r="FV19" s="19"/>
      <c r="FW19" s="19"/>
      <c r="FX19" s="19"/>
      <c r="FY19" s="19"/>
      <c r="FZ19" s="19"/>
      <c r="GA19" s="19"/>
      <c r="GB19" s="19"/>
      <c r="GC19" s="19"/>
      <c r="GD19" s="19"/>
      <c r="GE19" s="19"/>
      <c r="GF19" s="19"/>
      <c r="GG19" s="19"/>
      <c r="GH19" s="19"/>
      <c r="GI19" s="19"/>
      <c r="GJ19" s="19"/>
      <c r="GK19" s="19"/>
      <c r="GL19" s="19"/>
      <c r="GM19" s="19"/>
      <c r="GN19" s="19"/>
      <c r="GO19" s="19"/>
      <c r="GP19" s="19"/>
      <c r="GQ19" s="19"/>
      <c r="GR19" s="19"/>
      <c r="GS19" s="19"/>
      <c r="GT19" s="19"/>
      <c r="GU19" s="19"/>
      <c r="GV19" s="19"/>
      <c r="GW19" s="19"/>
      <c r="GX19" s="19"/>
      <c r="GY19" s="19"/>
      <c r="GZ19" s="19"/>
      <c r="HA19" s="19"/>
      <c r="HB19" s="19"/>
      <c r="HC19" s="19"/>
      <c r="HD19" s="19"/>
      <c r="HE19" s="19"/>
      <c r="HF19" s="19"/>
      <c r="HG19" s="19"/>
      <c r="HH19" s="19"/>
      <c r="HI19" s="19"/>
      <c r="HJ19" s="19"/>
      <c r="HK19" s="19"/>
      <c r="HL19" s="19"/>
      <c r="HM19" s="19"/>
      <c r="HN19" s="19"/>
      <c r="HO19" s="19"/>
      <c r="HP19" s="19"/>
      <c r="HQ19" s="19"/>
      <c r="HR19" s="19"/>
      <c r="HS19" s="19"/>
      <c r="HT19" s="19"/>
      <c r="HU19" s="19"/>
      <c r="HV19" s="19"/>
      <c r="HW19" s="19"/>
      <c r="HX19" s="19"/>
      <c r="HY19" s="19"/>
      <c r="HZ19" s="19"/>
      <c r="IA19" s="19"/>
      <c r="IB19" s="19"/>
      <c r="IC19" s="19"/>
      <c r="ID19" s="19"/>
      <c r="IE19" s="19"/>
      <c r="IF19" s="19"/>
      <c r="IG19" s="19"/>
      <c r="IH19" s="19"/>
      <c r="II19" s="19"/>
      <c r="IJ19" s="19"/>
      <c r="IK19" s="19"/>
      <c r="IL19" s="19"/>
      <c r="IM19" s="19"/>
      <c r="IN19" s="19"/>
      <c r="IO19" s="19"/>
      <c r="IP19" s="19"/>
      <c r="IQ19" s="19"/>
      <c r="IR19" s="19"/>
      <c r="IS19" s="19"/>
      <c r="IT19" s="19"/>
      <c r="IU19" s="19"/>
      <c r="IV19" s="19"/>
    </row>
    <row r="20" spans="1:256" ht="19.5" thickBot="1" x14ac:dyDescent="0.35">
      <c r="A20" s="592" t="s">
        <v>154</v>
      </c>
      <c r="B20" s="462"/>
      <c r="C20" s="462"/>
      <c r="D20" s="594"/>
      <c r="E20" s="594"/>
      <c r="F20" s="594"/>
      <c r="G20" s="594"/>
      <c r="H20" s="594"/>
      <c r="I20" s="594"/>
      <c r="J20" s="594"/>
      <c r="K20" s="595"/>
      <c r="L20" s="595"/>
      <c r="M20" s="595"/>
      <c r="N20" s="595"/>
      <c r="O20" s="596"/>
      <c r="P20" s="596"/>
      <c r="Q20" s="597"/>
    </row>
    <row r="21" spans="1:256" ht="15.75" thickBot="1" x14ac:dyDescent="0.3">
      <c r="A21" s="693" t="s">
        <v>89</v>
      </c>
      <c r="B21" s="694">
        <v>5</v>
      </c>
      <c r="C21" s="694">
        <f t="shared" si="0"/>
        <v>135</v>
      </c>
      <c r="D21" s="695">
        <f>B21*18</f>
        <v>90</v>
      </c>
      <c r="E21" s="496" t="s">
        <v>90</v>
      </c>
      <c r="F21" s="696"/>
      <c r="G21" s="697">
        <v>90</v>
      </c>
      <c r="H21" s="28">
        <f t="shared" si="1"/>
        <v>10</v>
      </c>
      <c r="I21" s="28">
        <f t="shared" si="2"/>
        <v>45</v>
      </c>
      <c r="J21" s="698"/>
      <c r="K21" s="699"/>
      <c r="L21" s="699"/>
      <c r="M21" s="699"/>
      <c r="N21" s="700">
        <v>90</v>
      </c>
      <c r="O21" s="701">
        <f t="shared" si="3"/>
        <v>0</v>
      </c>
      <c r="P21" s="702">
        <f t="shared" si="3"/>
        <v>90</v>
      </c>
      <c r="Q21" s="703">
        <f t="shared" si="4"/>
        <v>90</v>
      </c>
      <c r="R21" s="82"/>
      <c r="S21" s="82"/>
      <c r="T21" s="82"/>
      <c r="U21" s="82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  <c r="GK21" s="19"/>
      <c r="GL21" s="19"/>
      <c r="GM21" s="19"/>
      <c r="GN21" s="19"/>
      <c r="GO21" s="19"/>
      <c r="GP21" s="19"/>
      <c r="GQ21" s="19"/>
      <c r="GR21" s="19"/>
      <c r="GS21" s="19"/>
      <c r="GT21" s="19"/>
      <c r="GU21" s="19"/>
      <c r="GV21" s="19"/>
      <c r="GW21" s="19"/>
      <c r="GX21" s="19"/>
      <c r="GY21" s="19"/>
      <c r="GZ21" s="19"/>
      <c r="HA21" s="19"/>
      <c r="HB21" s="19"/>
      <c r="HC21" s="19"/>
      <c r="HD21" s="19"/>
      <c r="HE21" s="19"/>
      <c r="HF21" s="19"/>
      <c r="HG21" s="19"/>
      <c r="HH21" s="19"/>
      <c r="HI21" s="19"/>
      <c r="HJ21" s="19"/>
      <c r="HK21" s="19"/>
      <c r="HL21" s="19"/>
      <c r="HM21" s="19"/>
      <c r="HN21" s="19"/>
      <c r="HO21" s="19"/>
      <c r="HP21" s="19"/>
      <c r="HQ21" s="19"/>
      <c r="HR21" s="19"/>
      <c r="HS21" s="19"/>
      <c r="HT21" s="19"/>
      <c r="HU21" s="19"/>
      <c r="HV21" s="19"/>
      <c r="HW21" s="19"/>
      <c r="HX21" s="19"/>
      <c r="HY21" s="19"/>
      <c r="HZ21" s="19"/>
      <c r="IA21" s="19"/>
      <c r="IB21" s="19"/>
      <c r="IC21" s="19"/>
      <c r="ID21" s="19"/>
      <c r="IE21" s="19"/>
      <c r="IF21" s="19"/>
      <c r="IG21" s="19"/>
      <c r="IH21" s="19"/>
      <c r="II21" s="19"/>
      <c r="IJ21" s="19"/>
      <c r="IK21" s="19"/>
      <c r="IL21" s="19"/>
      <c r="IM21" s="19"/>
      <c r="IN21" s="19"/>
      <c r="IO21" s="19"/>
      <c r="IP21" s="19"/>
      <c r="IQ21" s="19"/>
      <c r="IR21" s="19"/>
      <c r="IS21" s="19"/>
      <c r="IT21" s="19"/>
      <c r="IU21" s="19"/>
      <c r="IV21" s="19"/>
    </row>
    <row r="22" spans="1:256" ht="16.5" thickBot="1" x14ac:dyDescent="0.3">
      <c r="A22" s="647" t="s">
        <v>20</v>
      </c>
      <c r="B22" s="674">
        <f t="shared" ref="B22:J22" si="5">SUM(B18:B21)</f>
        <v>35</v>
      </c>
      <c r="C22" s="704">
        <f t="shared" si="5"/>
        <v>945</v>
      </c>
      <c r="D22" s="704">
        <f t="shared" si="5"/>
        <v>630</v>
      </c>
      <c r="E22" s="704">
        <f t="shared" si="5"/>
        <v>162</v>
      </c>
      <c r="F22" s="704">
        <f t="shared" si="5"/>
        <v>378</v>
      </c>
      <c r="G22" s="704">
        <f t="shared" si="5"/>
        <v>90</v>
      </c>
      <c r="H22" s="704">
        <f t="shared" si="5"/>
        <v>70</v>
      </c>
      <c r="I22" s="704">
        <f t="shared" si="5"/>
        <v>315</v>
      </c>
      <c r="J22" s="704">
        <f t="shared" si="5"/>
        <v>27</v>
      </c>
      <c r="K22" s="705">
        <f t="shared" ref="K22:Q22" si="6">SUM(K17:K21)</f>
        <v>102</v>
      </c>
      <c r="L22" s="705">
        <f t="shared" si="6"/>
        <v>240</v>
      </c>
      <c r="M22" s="705">
        <f t="shared" si="6"/>
        <v>60</v>
      </c>
      <c r="N22" s="674">
        <f t="shared" si="6"/>
        <v>228</v>
      </c>
      <c r="O22" s="705">
        <f t="shared" si="6"/>
        <v>162</v>
      </c>
      <c r="P22" s="705">
        <f t="shared" si="6"/>
        <v>468</v>
      </c>
      <c r="Q22" s="674">
        <f t="shared" si="6"/>
        <v>630</v>
      </c>
      <c r="R22" s="82"/>
      <c r="S22" s="82"/>
      <c r="T22" s="82"/>
      <c r="U22" s="706"/>
      <c r="V22" s="20"/>
      <c r="W22" s="20"/>
      <c r="X22" s="20"/>
      <c r="Y22" s="20"/>
      <c r="Z22" s="20"/>
      <c r="AA22" s="20"/>
      <c r="AB22" s="20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  <c r="IR22" s="5"/>
      <c r="IS22" s="5"/>
      <c r="IT22" s="5"/>
      <c r="IU22" s="5"/>
      <c r="IV22" s="5"/>
    </row>
    <row r="23" spans="1:256" ht="15.75" x14ac:dyDescent="0.25">
      <c r="A23" s="686"/>
      <c r="B23" s="3"/>
      <c r="C23" s="3"/>
      <c r="D23" s="26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26"/>
      <c r="P23" s="39"/>
      <c r="Q23" s="26"/>
    </row>
    <row r="24" spans="1:256" x14ac:dyDescent="0.2">
      <c r="A24" s="2"/>
      <c r="B24" s="8"/>
      <c r="C24" s="8"/>
      <c r="D24" s="2"/>
      <c r="E24" s="8"/>
      <c r="F24" s="8"/>
      <c r="G24" s="8"/>
      <c r="H24" s="8"/>
      <c r="I24" s="8"/>
      <c r="J24" s="2"/>
      <c r="K24" s="2"/>
      <c r="L24" s="2"/>
      <c r="M24" s="2"/>
      <c r="N24" s="2"/>
      <c r="O24" s="2"/>
      <c r="P24" s="2"/>
    </row>
    <row r="25" spans="1:256" x14ac:dyDescent="0.2">
      <c r="A25" s="9"/>
      <c r="B25" s="8"/>
      <c r="C25" s="8"/>
      <c r="D25" s="2"/>
      <c r="E25" s="8"/>
      <c r="F25" s="8"/>
      <c r="G25" s="8"/>
      <c r="H25" s="8"/>
      <c r="I25" s="8"/>
      <c r="J25" s="2"/>
      <c r="K25" s="2"/>
      <c r="L25" s="2"/>
      <c r="M25" s="2"/>
      <c r="N25" s="2"/>
      <c r="O25" s="2"/>
      <c r="P25" s="2"/>
    </row>
    <row r="26" spans="1:256" x14ac:dyDescent="0.2">
      <c r="A26" s="2"/>
      <c r="B26" s="8"/>
      <c r="C26" s="8"/>
      <c r="D26" s="2"/>
      <c r="E26" s="8"/>
      <c r="F26" s="8"/>
      <c r="G26" s="8"/>
      <c r="H26" s="8"/>
      <c r="I26" s="8"/>
      <c r="J26" s="2"/>
      <c r="K26" s="2"/>
      <c r="L26" s="2"/>
      <c r="M26" s="2"/>
      <c r="N26" s="2"/>
      <c r="O26" s="2"/>
      <c r="P26" s="2"/>
    </row>
    <row r="27" spans="1:256" x14ac:dyDescent="0.2">
      <c r="A27" s="2"/>
      <c r="B27" s="8"/>
      <c r="C27" s="8"/>
      <c r="D27" s="2"/>
      <c r="E27" s="8"/>
      <c r="F27" s="8"/>
      <c r="G27" s="8"/>
      <c r="H27" s="8"/>
      <c r="I27" s="8"/>
      <c r="J27" s="2"/>
      <c r="K27" s="2"/>
      <c r="L27" s="2"/>
      <c r="M27" s="2"/>
      <c r="N27" s="2"/>
      <c r="O27" s="2"/>
      <c r="P27" s="2"/>
    </row>
    <row r="28" spans="1:256" x14ac:dyDescent="0.2">
      <c r="A28" s="2"/>
      <c r="B28" s="8"/>
      <c r="C28" s="8"/>
      <c r="D28" s="2"/>
      <c r="E28" s="8"/>
      <c r="F28" s="8"/>
      <c r="G28" s="8"/>
      <c r="H28" s="8"/>
      <c r="I28" s="8"/>
      <c r="J28" s="2"/>
      <c r="K28" s="2"/>
      <c r="L28" s="2"/>
      <c r="M28" s="2"/>
      <c r="N28" s="2"/>
      <c r="O28" s="2"/>
      <c r="P28" s="2"/>
    </row>
    <row r="29" spans="1:256" x14ac:dyDescent="0.2">
      <c r="A29" s="2"/>
      <c r="B29" s="8"/>
      <c r="C29" s="8"/>
      <c r="D29" s="2"/>
      <c r="E29" s="8"/>
      <c r="F29" s="8"/>
      <c r="G29" s="8"/>
      <c r="H29" s="8"/>
      <c r="I29" s="8"/>
      <c r="J29" s="2"/>
      <c r="K29" s="2"/>
      <c r="L29" s="2"/>
      <c r="M29" s="2"/>
      <c r="N29" s="2"/>
      <c r="O29" s="2"/>
      <c r="P29" s="2"/>
    </row>
    <row r="30" spans="1:256" x14ac:dyDescent="0.2">
      <c r="A30" s="2"/>
      <c r="B30" s="8"/>
      <c r="C30" s="8"/>
      <c r="D30" s="2"/>
      <c r="E30" s="8"/>
      <c r="F30" s="8"/>
      <c r="G30" s="8"/>
      <c r="H30" s="8"/>
      <c r="I30" s="8"/>
      <c r="J30" s="2"/>
      <c r="K30" s="2"/>
      <c r="L30" s="2"/>
      <c r="M30" s="2"/>
      <c r="N30" s="2"/>
      <c r="O30" s="2"/>
      <c r="P30" s="2"/>
    </row>
    <row r="31" spans="1:256" x14ac:dyDescent="0.2">
      <c r="A31" s="2"/>
      <c r="B31" s="8"/>
      <c r="C31" s="8"/>
      <c r="D31" s="2"/>
      <c r="E31" s="8"/>
      <c r="F31" s="8"/>
      <c r="G31" s="8"/>
      <c r="H31" s="8"/>
      <c r="I31" s="8"/>
      <c r="J31" s="2"/>
      <c r="K31" s="2"/>
      <c r="L31" s="2"/>
      <c r="M31" s="2"/>
      <c r="N31" s="2"/>
      <c r="O31" s="2"/>
      <c r="P31" s="2"/>
    </row>
    <row r="32" spans="1:256" x14ac:dyDescent="0.2">
      <c r="A32" s="2"/>
      <c r="B32" s="8"/>
      <c r="C32" s="8"/>
      <c r="D32" s="2"/>
      <c r="E32" s="8"/>
      <c r="F32" s="8"/>
      <c r="G32" s="8"/>
      <c r="H32" s="8"/>
      <c r="I32" s="8"/>
      <c r="J32" s="2"/>
      <c r="K32" s="2"/>
      <c r="L32" s="2"/>
      <c r="M32" s="2"/>
      <c r="N32" s="2"/>
      <c r="O32" s="2"/>
      <c r="P32" s="2"/>
    </row>
    <row r="33" spans="1:16" x14ac:dyDescent="0.2">
      <c r="A33" s="2"/>
      <c r="B33" s="8"/>
      <c r="C33" s="8"/>
      <c r="D33" s="2"/>
      <c r="E33" s="8"/>
      <c r="F33" s="8"/>
      <c r="G33" s="8"/>
      <c r="H33" s="8"/>
      <c r="I33" s="8"/>
      <c r="J33" s="2"/>
      <c r="K33" s="2"/>
      <c r="L33" s="2"/>
      <c r="M33" s="2"/>
      <c r="N33" s="2"/>
      <c r="O33" s="2"/>
      <c r="P33" s="2"/>
    </row>
    <row r="34" spans="1:16" x14ac:dyDescent="0.2">
      <c r="A34" s="2"/>
      <c r="B34" s="8"/>
      <c r="C34" s="8"/>
      <c r="D34" s="2"/>
      <c r="E34" s="8"/>
      <c r="F34" s="8"/>
      <c r="G34" s="8"/>
      <c r="H34" s="8"/>
      <c r="I34" s="8"/>
      <c r="J34" s="2"/>
      <c r="K34" s="2"/>
      <c r="L34" s="2"/>
      <c r="M34" s="2"/>
      <c r="N34" s="2"/>
      <c r="O34" s="2"/>
      <c r="P34" s="2"/>
    </row>
    <row r="35" spans="1:16" x14ac:dyDescent="0.2">
      <c r="A35" s="2"/>
      <c r="B35" s="8"/>
      <c r="C35" s="8"/>
      <c r="D35" s="2"/>
      <c r="E35" s="8"/>
      <c r="F35" s="8"/>
      <c r="G35" s="8"/>
      <c r="H35" s="8"/>
      <c r="I35" s="8"/>
      <c r="J35" s="2"/>
      <c r="K35" s="2"/>
      <c r="L35" s="2"/>
      <c r="M35" s="2"/>
      <c r="N35" s="2"/>
      <c r="O35" s="2"/>
      <c r="P35" s="2"/>
    </row>
    <row r="36" spans="1:16" x14ac:dyDescent="0.2">
      <c r="A36" s="2"/>
      <c r="B36" s="8"/>
      <c r="C36" s="8"/>
      <c r="D36" s="2"/>
      <c r="E36" s="8"/>
      <c r="F36" s="8"/>
      <c r="G36" s="8"/>
      <c r="H36" s="8"/>
      <c r="I36" s="8"/>
      <c r="J36" s="2"/>
      <c r="K36" s="2"/>
      <c r="L36" s="2"/>
      <c r="M36" s="2"/>
      <c r="N36" s="2"/>
      <c r="O36" s="2"/>
      <c r="P36" s="2"/>
    </row>
    <row r="37" spans="1:16" x14ac:dyDescent="0.2">
      <c r="A37" s="2"/>
      <c r="B37" s="8"/>
      <c r="C37" s="8"/>
      <c r="D37" s="2"/>
      <c r="E37" s="8"/>
      <c r="F37" s="8"/>
      <c r="G37" s="8"/>
      <c r="H37" s="8"/>
      <c r="I37" s="8"/>
      <c r="J37" s="2"/>
      <c r="K37" s="2"/>
      <c r="L37" s="2"/>
      <c r="M37" s="2"/>
      <c r="N37" s="2"/>
      <c r="O37" s="2"/>
      <c r="P37" s="2"/>
    </row>
    <row r="38" spans="1:16" x14ac:dyDescent="0.2">
      <c r="A38" s="2"/>
      <c r="B38" s="8"/>
      <c r="C38" s="8"/>
      <c r="D38" s="2"/>
      <c r="E38" s="8"/>
      <c r="F38" s="8"/>
      <c r="G38" s="8"/>
      <c r="H38" s="8"/>
      <c r="I38" s="8"/>
      <c r="J38" s="2"/>
      <c r="K38" s="2"/>
      <c r="L38" s="2"/>
      <c r="M38" s="2"/>
      <c r="N38" s="2"/>
      <c r="O38" s="2"/>
      <c r="P38" s="2"/>
    </row>
    <row r="39" spans="1:16" x14ac:dyDescent="0.2">
      <c r="A39" s="2"/>
      <c r="B39" s="8"/>
      <c r="C39" s="8"/>
      <c r="D39" s="2"/>
      <c r="E39" s="8"/>
      <c r="F39" s="8"/>
      <c r="G39" s="8"/>
      <c r="H39" s="8"/>
      <c r="I39" s="8"/>
      <c r="J39" s="2"/>
      <c r="K39" s="2"/>
      <c r="L39" s="2"/>
      <c r="M39" s="2"/>
      <c r="N39" s="2"/>
      <c r="O39" s="2"/>
      <c r="P39" s="2"/>
    </row>
    <row r="40" spans="1:16" x14ac:dyDescent="0.2">
      <c r="A40" s="2"/>
      <c r="B40" s="8"/>
      <c r="C40" s="8"/>
      <c r="D40" s="2"/>
      <c r="E40" s="8"/>
      <c r="F40" s="8"/>
      <c r="G40" s="8"/>
      <c r="H40" s="8"/>
      <c r="I40" s="8"/>
      <c r="J40" s="2"/>
      <c r="K40" s="2"/>
      <c r="L40" s="2"/>
      <c r="M40" s="2"/>
      <c r="N40" s="2"/>
      <c r="O40" s="2"/>
      <c r="P40" s="2"/>
    </row>
    <row r="41" spans="1:16" x14ac:dyDescent="0.2">
      <c r="A41" s="2"/>
      <c r="B41" s="8"/>
      <c r="C41" s="8"/>
      <c r="D41" s="2"/>
      <c r="E41" s="8"/>
      <c r="F41" s="8"/>
      <c r="G41" s="8"/>
      <c r="H41" s="8"/>
      <c r="I41" s="8"/>
      <c r="J41" s="2"/>
      <c r="K41" s="2"/>
      <c r="L41" s="2"/>
      <c r="M41" s="2"/>
      <c r="N41" s="2"/>
      <c r="O41" s="2"/>
      <c r="P41" s="2"/>
    </row>
    <row r="42" spans="1:16" x14ac:dyDescent="0.2">
      <c r="A42" s="2"/>
      <c r="B42" s="8"/>
      <c r="C42" s="8"/>
      <c r="D42" s="2"/>
      <c r="E42" s="8"/>
      <c r="F42" s="8"/>
      <c r="G42" s="8"/>
      <c r="H42" s="8"/>
      <c r="I42" s="8"/>
      <c r="J42" s="2"/>
      <c r="K42" s="2"/>
      <c r="L42" s="2"/>
      <c r="M42" s="2"/>
      <c r="N42" s="2"/>
      <c r="O42" s="2"/>
      <c r="P42" s="2"/>
    </row>
    <row r="43" spans="1:16" x14ac:dyDescent="0.2">
      <c r="A43" s="2"/>
      <c r="B43" s="8"/>
      <c r="C43" s="8"/>
      <c r="D43" s="2"/>
      <c r="E43" s="8"/>
      <c r="F43" s="8"/>
      <c r="G43" s="8"/>
      <c r="H43" s="8"/>
      <c r="I43" s="8"/>
      <c r="J43" s="2"/>
      <c r="K43" s="2"/>
      <c r="L43" s="2"/>
      <c r="M43" s="2"/>
      <c r="N43" s="2"/>
      <c r="O43" s="2"/>
      <c r="P43" s="2"/>
    </row>
    <row r="44" spans="1:16" x14ac:dyDescent="0.2">
      <c r="A44" s="2"/>
      <c r="B44" s="8"/>
      <c r="C44" s="8"/>
      <c r="D44" s="2"/>
      <c r="E44" s="8"/>
      <c r="F44" s="8"/>
      <c r="G44" s="8"/>
      <c r="H44" s="8"/>
      <c r="I44" s="8"/>
      <c r="J44" s="2"/>
      <c r="K44" s="2"/>
      <c r="L44" s="2"/>
      <c r="M44" s="2"/>
      <c r="N44" s="2"/>
      <c r="O44" s="2"/>
      <c r="P44" s="2"/>
    </row>
    <row r="45" spans="1:16" x14ac:dyDescent="0.2">
      <c r="A45" s="2"/>
      <c r="B45" s="8"/>
      <c r="C45" s="8"/>
      <c r="D45" s="2"/>
      <c r="E45" s="8"/>
      <c r="F45" s="8"/>
      <c r="G45" s="8"/>
      <c r="H45" s="8"/>
      <c r="I45" s="8"/>
      <c r="J45" s="2"/>
      <c r="K45" s="2"/>
      <c r="L45" s="2"/>
      <c r="M45" s="2"/>
      <c r="N45" s="2"/>
      <c r="O45" s="2"/>
      <c r="P45" s="2"/>
    </row>
    <row r="46" spans="1:16" x14ac:dyDescent="0.2">
      <c r="A46" s="2"/>
      <c r="B46" s="8"/>
      <c r="C46" s="8"/>
      <c r="D46" s="2"/>
      <c r="E46" s="8"/>
      <c r="F46" s="8"/>
      <c r="G46" s="8"/>
      <c r="H46" s="8"/>
      <c r="I46" s="8"/>
      <c r="J46" s="2"/>
      <c r="K46" s="2"/>
      <c r="L46" s="2"/>
      <c r="M46" s="2"/>
      <c r="N46" s="2"/>
      <c r="O46" s="2"/>
      <c r="P46" s="2"/>
    </row>
    <row r="47" spans="1:16" x14ac:dyDescent="0.2">
      <c r="A47" s="2"/>
      <c r="B47" s="8"/>
      <c r="C47" s="8"/>
      <c r="D47" s="2"/>
      <c r="E47" s="8"/>
      <c r="F47" s="8"/>
      <c r="G47" s="8"/>
      <c r="H47" s="8"/>
      <c r="I47" s="8"/>
      <c r="J47" s="2"/>
      <c r="K47" s="2"/>
      <c r="L47" s="2"/>
      <c r="M47" s="2"/>
      <c r="N47" s="2"/>
      <c r="O47" s="2"/>
      <c r="P47" s="2"/>
    </row>
    <row r="48" spans="1:16" x14ac:dyDescent="0.2">
      <c r="A48" s="2"/>
      <c r="B48" s="8"/>
      <c r="C48" s="8"/>
      <c r="D48" s="2"/>
      <c r="E48" s="8"/>
      <c r="F48" s="8"/>
      <c r="G48" s="8"/>
      <c r="H48" s="8"/>
      <c r="I48" s="8"/>
      <c r="J48" s="2"/>
      <c r="K48" s="2"/>
      <c r="L48" s="2"/>
      <c r="M48" s="2"/>
      <c r="N48" s="2"/>
      <c r="O48" s="2"/>
      <c r="P48" s="2"/>
    </row>
    <row r="49" spans="1:16" x14ac:dyDescent="0.2">
      <c r="A49" s="2"/>
      <c r="B49" s="8"/>
      <c r="C49" s="8"/>
      <c r="D49" s="2"/>
      <c r="E49" s="8"/>
      <c r="F49" s="8"/>
      <c r="G49" s="8"/>
      <c r="H49" s="8"/>
      <c r="I49" s="8"/>
      <c r="J49" s="2"/>
      <c r="K49" s="2"/>
      <c r="L49" s="2"/>
      <c r="M49" s="2"/>
      <c r="N49" s="2"/>
      <c r="O49" s="2"/>
      <c r="P49" s="2"/>
    </row>
    <row r="50" spans="1:16" x14ac:dyDescent="0.2">
      <c r="A50" s="2"/>
      <c r="B50" s="8"/>
      <c r="C50" s="8"/>
      <c r="D50" s="2"/>
      <c r="E50" s="8"/>
      <c r="F50" s="8"/>
      <c r="G50" s="8"/>
      <c r="H50" s="8"/>
      <c r="I50" s="8"/>
      <c r="J50" s="2"/>
      <c r="K50" s="2"/>
      <c r="L50" s="2"/>
      <c r="M50" s="2"/>
      <c r="N50" s="2"/>
      <c r="O50" s="2"/>
      <c r="P50" s="2"/>
    </row>
    <row r="51" spans="1:16" x14ac:dyDescent="0.2">
      <c r="A51" s="2"/>
      <c r="B51" s="8"/>
      <c r="C51" s="8"/>
      <c r="D51" s="2"/>
      <c r="E51" s="8"/>
      <c r="F51" s="8"/>
      <c r="G51" s="8"/>
      <c r="H51" s="8"/>
      <c r="I51" s="8"/>
      <c r="J51" s="2"/>
      <c r="K51" s="2"/>
      <c r="L51" s="2"/>
      <c r="M51" s="2"/>
      <c r="N51" s="2"/>
      <c r="O51" s="2"/>
      <c r="P51" s="2"/>
    </row>
    <row r="52" spans="1:16" x14ac:dyDescent="0.2">
      <c r="A52" s="2"/>
      <c r="B52" s="8"/>
      <c r="C52" s="8"/>
      <c r="D52" s="2"/>
      <c r="E52" s="8"/>
      <c r="F52" s="8"/>
      <c r="G52" s="8"/>
      <c r="H52" s="8"/>
      <c r="I52" s="8"/>
      <c r="J52" s="2"/>
      <c r="K52" s="2"/>
      <c r="L52" s="2"/>
      <c r="M52" s="2"/>
      <c r="N52" s="2"/>
      <c r="O52" s="2"/>
      <c r="P52" s="2"/>
    </row>
    <row r="53" spans="1:16" x14ac:dyDescent="0.2">
      <c r="A53" s="2"/>
      <c r="B53" s="8"/>
      <c r="C53" s="8"/>
      <c r="D53" s="2"/>
      <c r="E53" s="8"/>
      <c r="F53" s="8"/>
      <c r="G53" s="8"/>
      <c r="H53" s="8"/>
      <c r="I53" s="8"/>
      <c r="J53" s="2"/>
      <c r="K53" s="2"/>
      <c r="L53" s="2"/>
      <c r="M53" s="2"/>
      <c r="N53" s="2"/>
      <c r="O53" s="2"/>
      <c r="P53" s="2"/>
    </row>
    <row r="54" spans="1:16" x14ac:dyDescent="0.2">
      <c r="A54" s="2"/>
      <c r="B54" s="8"/>
      <c r="C54" s="8"/>
      <c r="D54" s="2"/>
      <c r="E54" s="8"/>
      <c r="F54" s="8"/>
      <c r="G54" s="8"/>
      <c r="H54" s="8"/>
      <c r="I54" s="8"/>
      <c r="J54" s="2"/>
      <c r="K54" s="2"/>
      <c r="L54" s="2"/>
      <c r="M54" s="2"/>
      <c r="N54" s="2"/>
      <c r="O54" s="2"/>
      <c r="P54" s="2"/>
    </row>
    <row r="55" spans="1:16" x14ac:dyDescent="0.2">
      <c r="A55" s="2"/>
      <c r="B55" s="8"/>
      <c r="C55" s="8"/>
      <c r="D55" s="2"/>
      <c r="E55" s="8"/>
      <c r="F55" s="8"/>
      <c r="G55" s="8"/>
      <c r="H55" s="8"/>
      <c r="I55" s="8"/>
      <c r="J55" s="2"/>
      <c r="K55" s="2"/>
      <c r="L55" s="2"/>
      <c r="M55" s="2"/>
      <c r="N55" s="2"/>
      <c r="O55" s="2"/>
      <c r="P55" s="2"/>
    </row>
    <row r="56" spans="1:16" x14ac:dyDescent="0.2">
      <c r="A56" s="2"/>
      <c r="B56" s="8"/>
      <c r="C56" s="8"/>
      <c r="D56" s="2"/>
      <c r="E56" s="8"/>
      <c r="F56" s="8"/>
      <c r="G56" s="8"/>
      <c r="H56" s="8"/>
      <c r="I56" s="8"/>
      <c r="J56" s="2"/>
      <c r="K56" s="2"/>
      <c r="L56" s="2"/>
      <c r="M56" s="2"/>
      <c r="N56" s="2"/>
      <c r="O56" s="2"/>
      <c r="P56" s="2"/>
    </row>
    <row r="57" spans="1:16" x14ac:dyDescent="0.2">
      <c r="A57" s="2"/>
      <c r="B57" s="8"/>
      <c r="C57" s="8"/>
      <c r="D57" s="2"/>
      <c r="E57" s="8"/>
      <c r="F57" s="8"/>
      <c r="G57" s="8"/>
      <c r="H57" s="8"/>
      <c r="I57" s="8"/>
      <c r="J57" s="2"/>
      <c r="K57" s="2"/>
      <c r="L57" s="2"/>
      <c r="M57" s="2"/>
      <c r="N57" s="2"/>
      <c r="O57" s="2"/>
      <c r="P57" s="2"/>
    </row>
    <row r="58" spans="1:16" x14ac:dyDescent="0.2">
      <c r="A58" s="2"/>
      <c r="B58" s="8"/>
      <c r="C58" s="8"/>
      <c r="D58" s="2"/>
      <c r="E58" s="8"/>
      <c r="F58" s="8"/>
      <c r="G58" s="8"/>
      <c r="H58" s="8"/>
      <c r="I58" s="8"/>
      <c r="J58" s="2"/>
      <c r="K58" s="2"/>
      <c r="L58" s="2"/>
      <c r="M58" s="2"/>
      <c r="N58" s="2"/>
      <c r="O58" s="2"/>
      <c r="P58" s="2"/>
    </row>
    <row r="59" spans="1:16" x14ac:dyDescent="0.2">
      <c r="A59" s="2"/>
      <c r="B59" s="8"/>
      <c r="C59" s="8"/>
      <c r="D59" s="2"/>
      <c r="E59" s="8"/>
      <c r="F59" s="8"/>
      <c r="G59" s="8"/>
      <c r="H59" s="8"/>
      <c r="I59" s="8"/>
      <c r="J59" s="2"/>
      <c r="K59" s="2"/>
      <c r="L59" s="2"/>
      <c r="M59" s="2"/>
      <c r="N59" s="2"/>
      <c r="O59" s="2"/>
      <c r="P59" s="2"/>
    </row>
    <row r="60" spans="1:16" x14ac:dyDescent="0.2">
      <c r="A60" s="2"/>
      <c r="B60" s="8"/>
      <c r="C60" s="8"/>
      <c r="D60" s="2"/>
      <c r="E60" s="8"/>
      <c r="F60" s="8"/>
      <c r="G60" s="8"/>
      <c r="H60" s="8"/>
      <c r="I60" s="8"/>
      <c r="J60" s="2"/>
      <c r="K60" s="2"/>
      <c r="L60" s="2"/>
      <c r="M60" s="2"/>
      <c r="N60" s="2"/>
      <c r="O60" s="2"/>
      <c r="P60" s="2"/>
    </row>
    <row r="61" spans="1:16" x14ac:dyDescent="0.2">
      <c r="A61" s="2"/>
      <c r="B61" s="8"/>
      <c r="C61" s="8"/>
      <c r="D61" s="2"/>
      <c r="E61" s="8"/>
      <c r="F61" s="8"/>
      <c r="G61" s="8"/>
      <c r="H61" s="8"/>
      <c r="I61" s="8"/>
      <c r="J61" s="2"/>
      <c r="K61" s="2"/>
      <c r="L61" s="2"/>
      <c r="M61" s="2"/>
      <c r="N61" s="2"/>
      <c r="O61" s="2"/>
      <c r="P61" s="2"/>
    </row>
    <row r="62" spans="1:16" x14ac:dyDescent="0.2">
      <c r="A62" s="2"/>
      <c r="B62" s="8"/>
      <c r="C62" s="8"/>
      <c r="D62" s="2"/>
      <c r="E62" s="8"/>
      <c r="F62" s="8"/>
      <c r="G62" s="8"/>
      <c r="H62" s="8"/>
      <c r="I62" s="8"/>
      <c r="J62" s="2"/>
      <c r="K62" s="2"/>
      <c r="L62" s="2"/>
      <c r="M62" s="2"/>
      <c r="N62" s="2"/>
      <c r="O62" s="2"/>
      <c r="P62" s="2"/>
    </row>
    <row r="63" spans="1:16" x14ac:dyDescent="0.2">
      <c r="A63" s="2"/>
      <c r="B63" s="8"/>
      <c r="C63" s="8"/>
      <c r="D63" s="2"/>
      <c r="E63" s="8"/>
      <c r="F63" s="8"/>
      <c r="G63" s="8"/>
      <c r="H63" s="8"/>
      <c r="I63" s="8"/>
      <c r="J63" s="2"/>
      <c r="K63" s="2"/>
      <c r="L63" s="2"/>
      <c r="M63" s="2"/>
      <c r="N63" s="2"/>
      <c r="O63" s="2"/>
      <c r="P63" s="2"/>
    </row>
    <row r="64" spans="1:16" x14ac:dyDescent="0.2">
      <c r="A64" s="2"/>
      <c r="B64" s="8"/>
      <c r="C64" s="8"/>
      <c r="D64" s="2"/>
      <c r="E64" s="8"/>
      <c r="F64" s="8"/>
      <c r="G64" s="8"/>
      <c r="H64" s="8"/>
      <c r="I64" s="8"/>
      <c r="J64" s="2"/>
      <c r="K64" s="2"/>
      <c r="L64" s="2"/>
      <c r="M64" s="2"/>
      <c r="N64" s="2"/>
      <c r="O64" s="2"/>
      <c r="P64" s="2"/>
    </row>
    <row r="65" spans="1:16" x14ac:dyDescent="0.2">
      <c r="A65" s="2"/>
      <c r="B65" s="8"/>
      <c r="C65" s="8"/>
      <c r="D65" s="2"/>
      <c r="E65" s="8"/>
      <c r="F65" s="8"/>
      <c r="G65" s="8"/>
      <c r="H65" s="8"/>
      <c r="I65" s="8"/>
      <c r="J65" s="2"/>
      <c r="K65" s="2"/>
      <c r="L65" s="2"/>
      <c r="M65" s="2"/>
      <c r="N65" s="2"/>
      <c r="O65" s="2"/>
      <c r="P65" s="2"/>
    </row>
    <row r="66" spans="1:16" x14ac:dyDescent="0.2">
      <c r="A66" s="2"/>
      <c r="B66" s="8"/>
      <c r="C66" s="8"/>
      <c r="D66" s="2"/>
      <c r="E66" s="8"/>
      <c r="F66" s="8"/>
      <c r="G66" s="8"/>
      <c r="H66" s="8"/>
      <c r="I66" s="8"/>
      <c r="J66" s="2"/>
      <c r="K66" s="2"/>
      <c r="L66" s="2"/>
      <c r="M66" s="2"/>
      <c r="N66" s="2"/>
      <c r="O66" s="2"/>
      <c r="P66" s="2"/>
    </row>
    <row r="67" spans="1:16" x14ac:dyDescent="0.2">
      <c r="A67" s="2"/>
      <c r="B67" s="8"/>
      <c r="C67" s="8"/>
      <c r="D67" s="2"/>
      <c r="E67" s="8"/>
      <c r="F67" s="8"/>
      <c r="G67" s="8"/>
      <c r="H67" s="8"/>
      <c r="I67" s="8"/>
      <c r="J67" s="2"/>
      <c r="K67" s="2"/>
      <c r="L67" s="2"/>
      <c r="M67" s="2"/>
      <c r="N67" s="2"/>
      <c r="O67" s="2"/>
      <c r="P67" s="2"/>
    </row>
    <row r="68" spans="1:16" x14ac:dyDescent="0.2">
      <c r="A68" s="2"/>
      <c r="B68" s="8"/>
      <c r="C68" s="8"/>
      <c r="D68" s="2"/>
      <c r="E68" s="8"/>
      <c r="F68" s="8"/>
      <c r="G68" s="8"/>
      <c r="H68" s="8"/>
      <c r="I68" s="8"/>
      <c r="J68" s="2"/>
      <c r="K68" s="2"/>
      <c r="L68" s="2"/>
      <c r="M68" s="2"/>
      <c r="N68" s="2"/>
      <c r="O68" s="2"/>
      <c r="P68" s="2"/>
    </row>
    <row r="69" spans="1:16" x14ac:dyDescent="0.2">
      <c r="A69" s="2"/>
      <c r="B69" s="8"/>
      <c r="C69" s="8"/>
      <c r="D69" s="2"/>
      <c r="E69" s="8"/>
      <c r="F69" s="8"/>
      <c r="G69" s="8"/>
      <c r="H69" s="8"/>
      <c r="I69" s="8"/>
      <c r="J69" s="2"/>
      <c r="K69" s="2"/>
      <c r="L69" s="2"/>
      <c r="M69" s="2"/>
      <c r="N69" s="2"/>
      <c r="O69" s="2"/>
      <c r="P69" s="2"/>
    </row>
    <row r="70" spans="1:16" x14ac:dyDescent="0.2">
      <c r="A70" s="2"/>
      <c r="B70" s="8"/>
      <c r="C70" s="8"/>
      <c r="D70" s="2"/>
      <c r="E70" s="8"/>
      <c r="F70" s="8"/>
      <c r="G70" s="8"/>
      <c r="H70" s="8"/>
      <c r="I70" s="8"/>
      <c r="J70" s="2"/>
      <c r="K70" s="2"/>
      <c r="L70" s="2"/>
      <c r="M70" s="2"/>
      <c r="N70" s="2"/>
      <c r="O70" s="2"/>
      <c r="P70" s="2"/>
    </row>
    <row r="71" spans="1:16" x14ac:dyDescent="0.2">
      <c r="A71" s="2"/>
      <c r="B71" s="8"/>
      <c r="C71" s="8"/>
      <c r="D71" s="2"/>
      <c r="E71" s="8"/>
      <c r="F71" s="8"/>
      <c r="G71" s="8"/>
      <c r="H71" s="8"/>
      <c r="I71" s="8"/>
      <c r="J71" s="2"/>
      <c r="K71" s="2"/>
      <c r="L71" s="2"/>
      <c r="M71" s="2"/>
      <c r="N71" s="2"/>
      <c r="O71" s="2"/>
      <c r="P71" s="2"/>
    </row>
    <row r="72" spans="1:16" x14ac:dyDescent="0.2">
      <c r="A72" s="2"/>
      <c r="B72" s="8"/>
      <c r="C72" s="8"/>
      <c r="D72" s="2"/>
      <c r="E72" s="8"/>
      <c r="F72" s="8"/>
      <c r="G72" s="8"/>
      <c r="H72" s="8"/>
      <c r="I72" s="8"/>
      <c r="J72" s="2"/>
      <c r="K72" s="2"/>
      <c r="L72" s="2"/>
      <c r="M72" s="2"/>
      <c r="N72" s="2"/>
      <c r="O72" s="2"/>
      <c r="P72" s="2"/>
    </row>
    <row r="73" spans="1:16" x14ac:dyDescent="0.2">
      <c r="A73" s="2"/>
      <c r="B73" s="8"/>
      <c r="C73" s="8"/>
      <c r="D73" s="2"/>
      <c r="E73" s="8"/>
      <c r="F73" s="8"/>
      <c r="G73" s="8"/>
      <c r="H73" s="8"/>
      <c r="I73" s="8"/>
      <c r="J73" s="2"/>
      <c r="K73" s="2"/>
      <c r="L73" s="2"/>
      <c r="M73" s="2"/>
      <c r="N73" s="2"/>
      <c r="O73" s="2"/>
      <c r="P73" s="2"/>
    </row>
    <row r="74" spans="1:16" x14ac:dyDescent="0.2">
      <c r="A74" s="2"/>
      <c r="B74" s="8"/>
      <c r="C74" s="8"/>
      <c r="D74" s="2"/>
      <c r="E74" s="8"/>
      <c r="F74" s="8"/>
      <c r="G74" s="8"/>
      <c r="H74" s="8"/>
      <c r="I74" s="8"/>
      <c r="J74" s="2"/>
      <c r="K74" s="2"/>
      <c r="L74" s="2"/>
      <c r="M74" s="2"/>
      <c r="N74" s="2"/>
      <c r="O74" s="2"/>
      <c r="P74" s="2"/>
    </row>
    <row r="75" spans="1:16" x14ac:dyDescent="0.2">
      <c r="A75" s="2"/>
      <c r="B75" s="8"/>
      <c r="C75" s="8"/>
      <c r="D75" s="2"/>
      <c r="E75" s="8"/>
      <c r="F75" s="8"/>
      <c r="G75" s="8"/>
      <c r="H75" s="8"/>
      <c r="I75" s="8"/>
      <c r="J75" s="2"/>
      <c r="K75" s="2"/>
      <c r="L75" s="2"/>
      <c r="M75" s="2"/>
      <c r="N75" s="2"/>
      <c r="O75" s="2"/>
      <c r="P75" s="2"/>
    </row>
    <row r="76" spans="1:16" x14ac:dyDescent="0.2">
      <c r="A76" s="2"/>
      <c r="B76" s="8"/>
      <c r="C76" s="8"/>
      <c r="D76" s="2"/>
      <c r="E76" s="8"/>
      <c r="F76" s="8"/>
      <c r="G76" s="8"/>
      <c r="H76" s="8"/>
      <c r="I76" s="8"/>
      <c r="J76" s="2"/>
      <c r="K76" s="2"/>
      <c r="L76" s="2"/>
      <c r="M76" s="2"/>
      <c r="N76" s="2"/>
      <c r="O76" s="2"/>
      <c r="P76" s="2"/>
    </row>
    <row r="77" spans="1:16" x14ac:dyDescent="0.2">
      <c r="A77" s="2"/>
      <c r="B77" s="8"/>
      <c r="C77" s="8"/>
      <c r="D77" s="2"/>
      <c r="E77" s="8"/>
      <c r="F77" s="8"/>
      <c r="G77" s="8"/>
      <c r="H77" s="8"/>
      <c r="I77" s="8"/>
      <c r="J77" s="2"/>
      <c r="K77" s="2"/>
      <c r="L77" s="2"/>
      <c r="M77" s="2"/>
      <c r="N77" s="2"/>
      <c r="O77" s="2"/>
      <c r="P77" s="2"/>
    </row>
    <row r="78" spans="1:16" x14ac:dyDescent="0.2">
      <c r="A78" s="2"/>
      <c r="B78" s="8"/>
      <c r="C78" s="8"/>
      <c r="D78" s="2"/>
      <c r="E78" s="8"/>
      <c r="F78" s="8"/>
      <c r="G78" s="8"/>
      <c r="H78" s="8"/>
      <c r="I78" s="8"/>
      <c r="J78" s="2"/>
      <c r="K78" s="2"/>
      <c r="L78" s="2"/>
      <c r="M78" s="2"/>
      <c r="N78" s="2"/>
      <c r="O78" s="2"/>
      <c r="P78" s="2"/>
    </row>
    <row r="79" spans="1:16" x14ac:dyDescent="0.2">
      <c r="A79" s="2"/>
      <c r="B79" s="8"/>
      <c r="C79" s="8"/>
      <c r="D79" s="2"/>
      <c r="E79" s="8"/>
      <c r="F79" s="8"/>
      <c r="G79" s="8"/>
      <c r="H79" s="8"/>
      <c r="I79" s="8"/>
      <c r="J79" s="2"/>
      <c r="K79" s="2"/>
      <c r="L79" s="2"/>
      <c r="M79" s="2"/>
      <c r="N79" s="2"/>
      <c r="O79" s="2"/>
      <c r="P79" s="2"/>
    </row>
    <row r="80" spans="1:16" x14ac:dyDescent="0.2">
      <c r="A80" s="2"/>
      <c r="B80" s="8"/>
      <c r="C80" s="8"/>
      <c r="D80" s="2"/>
      <c r="E80" s="8"/>
      <c r="F80" s="8"/>
      <c r="G80" s="8"/>
      <c r="H80" s="8"/>
      <c r="I80" s="8"/>
      <c r="J80" s="2"/>
      <c r="K80" s="2"/>
      <c r="L80" s="2"/>
      <c r="M80" s="2"/>
      <c r="N80" s="2"/>
      <c r="O80" s="2"/>
      <c r="P80" s="2"/>
    </row>
    <row r="81" spans="1:16" x14ac:dyDescent="0.2">
      <c r="A81" s="2"/>
      <c r="B81" s="8"/>
      <c r="C81" s="8"/>
      <c r="D81" s="2"/>
      <c r="E81" s="8"/>
      <c r="F81" s="8"/>
      <c r="G81" s="8"/>
      <c r="H81" s="8"/>
      <c r="I81" s="8"/>
      <c r="J81" s="2"/>
      <c r="K81" s="2"/>
      <c r="L81" s="2"/>
      <c r="M81" s="2"/>
      <c r="N81" s="2"/>
      <c r="O81" s="2"/>
      <c r="P81" s="2"/>
    </row>
    <row r="82" spans="1:16" x14ac:dyDescent="0.2">
      <c r="A82" s="2"/>
      <c r="B82" s="8"/>
      <c r="C82" s="8"/>
      <c r="D82" s="2"/>
      <c r="E82" s="8"/>
      <c r="F82" s="8"/>
      <c r="G82" s="8"/>
      <c r="H82" s="8"/>
      <c r="I82" s="8"/>
      <c r="J82" s="2"/>
      <c r="K82" s="2"/>
      <c r="L82" s="2"/>
      <c r="M82" s="2"/>
      <c r="N82" s="2"/>
      <c r="O82" s="2"/>
      <c r="P82" s="2"/>
    </row>
    <row r="83" spans="1:16" x14ac:dyDescent="0.2">
      <c r="A83" s="2"/>
      <c r="B83" s="8"/>
      <c r="C83" s="8"/>
      <c r="D83" s="2"/>
      <c r="E83" s="8"/>
      <c r="F83" s="8"/>
      <c r="G83" s="8"/>
      <c r="H83" s="8"/>
      <c r="I83" s="8"/>
      <c r="J83" s="2"/>
      <c r="K83" s="2"/>
      <c r="L83" s="2"/>
      <c r="M83" s="2"/>
      <c r="N83" s="2"/>
      <c r="O83" s="2"/>
      <c r="P83" s="2"/>
    </row>
    <row r="84" spans="1:16" x14ac:dyDescent="0.2">
      <c r="A84" s="2"/>
      <c r="B84" s="8"/>
      <c r="C84" s="8"/>
      <c r="D84" s="2"/>
      <c r="E84" s="8"/>
      <c r="F84" s="8"/>
      <c r="G84" s="8"/>
      <c r="H84" s="8"/>
      <c r="I84" s="8"/>
      <c r="J84" s="2"/>
      <c r="K84" s="2"/>
      <c r="L84" s="2"/>
      <c r="M84" s="2"/>
      <c r="N84" s="2"/>
      <c r="O84" s="2"/>
      <c r="P84" s="2"/>
    </row>
    <row r="85" spans="1:16" x14ac:dyDescent="0.2">
      <c r="A85" s="2"/>
      <c r="B85" s="8"/>
      <c r="C85" s="8"/>
      <c r="D85" s="2"/>
      <c r="E85" s="8"/>
      <c r="F85" s="8"/>
      <c r="G85" s="8"/>
      <c r="H85" s="8"/>
      <c r="I85" s="8"/>
      <c r="J85" s="2"/>
      <c r="K85" s="2"/>
      <c r="L85" s="2"/>
      <c r="M85" s="2"/>
      <c r="N85" s="2"/>
      <c r="O85" s="2"/>
      <c r="P85" s="2"/>
    </row>
    <row r="86" spans="1:16" x14ac:dyDescent="0.2">
      <c r="A86" s="2"/>
      <c r="B86" s="8"/>
      <c r="C86" s="8"/>
      <c r="D86" s="2"/>
      <c r="E86" s="8"/>
      <c r="F86" s="8"/>
      <c r="G86" s="8"/>
      <c r="H86" s="8"/>
      <c r="I86" s="8"/>
      <c r="J86" s="2"/>
      <c r="K86" s="2"/>
      <c r="L86" s="2"/>
      <c r="M86" s="2"/>
      <c r="N86" s="2"/>
      <c r="O86" s="2"/>
      <c r="P86" s="2"/>
    </row>
    <row r="87" spans="1:16" x14ac:dyDescent="0.2">
      <c r="A87" s="2"/>
      <c r="B87" s="8"/>
      <c r="C87" s="8"/>
      <c r="D87" s="2"/>
      <c r="E87" s="8"/>
      <c r="F87" s="8"/>
      <c r="G87" s="8"/>
      <c r="H87" s="8"/>
      <c r="I87" s="8"/>
      <c r="J87" s="2"/>
      <c r="K87" s="2"/>
      <c r="L87" s="2"/>
      <c r="M87" s="2"/>
      <c r="N87" s="2"/>
      <c r="O87" s="2"/>
      <c r="P87" s="2"/>
    </row>
    <row r="88" spans="1:16" x14ac:dyDescent="0.2">
      <c r="A88" s="2"/>
      <c r="B88" s="8"/>
      <c r="C88" s="8"/>
      <c r="D88" s="2"/>
      <c r="E88" s="8"/>
      <c r="F88" s="8"/>
      <c r="G88" s="8"/>
      <c r="H88" s="8"/>
      <c r="I88" s="8"/>
      <c r="J88" s="2"/>
      <c r="K88" s="2"/>
      <c r="L88" s="2"/>
      <c r="M88" s="2"/>
      <c r="N88" s="2"/>
      <c r="O88" s="2"/>
      <c r="P88" s="2"/>
    </row>
    <row r="89" spans="1:16" x14ac:dyDescent="0.2">
      <c r="A89" s="2"/>
      <c r="B89" s="8"/>
      <c r="C89" s="8"/>
      <c r="D89" s="2"/>
      <c r="E89" s="8"/>
      <c r="F89" s="8"/>
      <c r="G89" s="8"/>
      <c r="H89" s="8"/>
      <c r="I89" s="8"/>
      <c r="J89" s="2"/>
      <c r="K89" s="2"/>
      <c r="L89" s="2"/>
      <c r="M89" s="2"/>
      <c r="N89" s="2"/>
      <c r="O89" s="2"/>
      <c r="P89" s="2"/>
    </row>
    <row r="90" spans="1:16" x14ac:dyDescent="0.2">
      <c r="A90" s="2"/>
      <c r="B90" s="8"/>
      <c r="C90" s="8"/>
      <c r="D90" s="2"/>
      <c r="E90" s="8"/>
      <c r="F90" s="8"/>
      <c r="G90" s="8"/>
      <c r="H90" s="8"/>
      <c r="I90" s="8"/>
      <c r="J90" s="2"/>
      <c r="K90" s="2"/>
      <c r="L90" s="2"/>
      <c r="M90" s="2"/>
      <c r="N90" s="2"/>
      <c r="O90" s="2"/>
      <c r="P90" s="2"/>
    </row>
    <row r="91" spans="1:16" x14ac:dyDescent="0.2">
      <c r="A91" s="2"/>
      <c r="B91" s="8"/>
      <c r="C91" s="8"/>
      <c r="D91" s="2"/>
      <c r="E91" s="8"/>
      <c r="F91" s="8"/>
      <c r="G91" s="8"/>
      <c r="H91" s="8"/>
      <c r="I91" s="8"/>
      <c r="J91" s="2"/>
      <c r="K91" s="2"/>
      <c r="L91" s="2"/>
      <c r="M91" s="2"/>
      <c r="N91" s="2"/>
      <c r="O91" s="2"/>
      <c r="P91" s="2"/>
    </row>
    <row r="92" spans="1:16" x14ac:dyDescent="0.2">
      <c r="A92" s="2"/>
      <c r="B92" s="8"/>
      <c r="C92" s="8"/>
      <c r="D92" s="2"/>
      <c r="E92" s="8"/>
      <c r="F92" s="8"/>
      <c r="G92" s="8"/>
      <c r="H92" s="8"/>
      <c r="I92" s="8"/>
      <c r="J92" s="2"/>
      <c r="K92" s="2"/>
      <c r="L92" s="2"/>
      <c r="M92" s="2"/>
      <c r="N92" s="2"/>
      <c r="O92" s="2"/>
      <c r="P92" s="2"/>
    </row>
    <row r="93" spans="1:16" x14ac:dyDescent="0.2">
      <c r="A93" s="2"/>
      <c r="B93" s="8"/>
      <c r="C93" s="8"/>
      <c r="D93" s="2"/>
      <c r="E93" s="8"/>
      <c r="F93" s="8"/>
      <c r="G93" s="8"/>
      <c r="H93" s="8"/>
      <c r="I93" s="8"/>
      <c r="J93" s="2"/>
      <c r="K93" s="2"/>
      <c r="L93" s="2"/>
      <c r="M93" s="2"/>
      <c r="N93" s="2"/>
      <c r="O93" s="2"/>
      <c r="P93" s="2"/>
    </row>
    <row r="94" spans="1:16" x14ac:dyDescent="0.2">
      <c r="A94" s="2"/>
      <c r="B94" s="8"/>
      <c r="C94" s="8"/>
      <c r="D94" s="2"/>
      <c r="E94" s="8"/>
      <c r="F94" s="8"/>
      <c r="G94" s="8"/>
      <c r="H94" s="8"/>
      <c r="I94" s="8"/>
      <c r="J94" s="2"/>
      <c r="K94" s="2"/>
      <c r="L94" s="2"/>
      <c r="M94" s="2"/>
      <c r="N94" s="2"/>
      <c r="O94" s="2"/>
      <c r="P94" s="2"/>
    </row>
    <row r="95" spans="1:16" x14ac:dyDescent="0.2">
      <c r="A95" s="2"/>
      <c r="B95" s="8"/>
      <c r="C95" s="8"/>
      <c r="D95" s="2"/>
      <c r="E95" s="8"/>
      <c r="F95" s="8"/>
      <c r="G95" s="8"/>
      <c r="H95" s="8"/>
      <c r="I95" s="8"/>
      <c r="J95" s="2"/>
      <c r="K95" s="2"/>
      <c r="L95" s="2"/>
      <c r="M95" s="2"/>
      <c r="N95" s="2"/>
      <c r="O95" s="2"/>
      <c r="P95" s="2"/>
    </row>
    <row r="96" spans="1:16" x14ac:dyDescent="0.2">
      <c r="A96" s="2"/>
      <c r="B96" s="8"/>
      <c r="C96" s="8"/>
      <c r="D96" s="2"/>
      <c r="E96" s="8"/>
      <c r="F96" s="8"/>
      <c r="G96" s="8"/>
      <c r="H96" s="8"/>
      <c r="I96" s="8"/>
      <c r="J96" s="2"/>
      <c r="K96" s="2"/>
      <c r="L96" s="2"/>
      <c r="M96" s="2"/>
      <c r="N96" s="2"/>
      <c r="O96" s="2"/>
      <c r="P96" s="2"/>
    </row>
    <row r="97" spans="1:16" x14ac:dyDescent="0.2">
      <c r="A97" s="2"/>
      <c r="B97" s="8"/>
      <c r="C97" s="8"/>
      <c r="D97" s="2"/>
      <c r="E97" s="8"/>
      <c r="F97" s="8"/>
      <c r="G97" s="8"/>
      <c r="H97" s="8"/>
      <c r="I97" s="8"/>
      <c r="J97" s="2"/>
      <c r="K97" s="2"/>
      <c r="L97" s="2"/>
      <c r="M97" s="2"/>
      <c r="N97" s="2"/>
      <c r="O97" s="2"/>
      <c r="P97" s="2"/>
    </row>
    <row r="98" spans="1:16" x14ac:dyDescent="0.2">
      <c r="A98" s="2"/>
      <c r="B98" s="8"/>
      <c r="C98" s="8"/>
      <c r="D98" s="2"/>
      <c r="E98" s="8"/>
      <c r="F98" s="8"/>
      <c r="G98" s="8"/>
      <c r="H98" s="8"/>
      <c r="I98" s="8"/>
      <c r="J98" s="2"/>
      <c r="K98" s="2"/>
      <c r="L98" s="2"/>
      <c r="M98" s="2"/>
      <c r="N98" s="2"/>
      <c r="O98" s="2"/>
      <c r="P98" s="2"/>
    </row>
    <row r="99" spans="1:16" x14ac:dyDescent="0.2">
      <c r="A99" s="2"/>
      <c r="B99" s="8"/>
      <c r="C99" s="8"/>
      <c r="D99" s="2"/>
      <c r="E99" s="8"/>
      <c r="F99" s="8"/>
      <c r="G99" s="8"/>
      <c r="H99" s="8"/>
      <c r="I99" s="8"/>
      <c r="J99" s="2"/>
      <c r="K99" s="2"/>
      <c r="L99" s="2"/>
      <c r="M99" s="2"/>
      <c r="N99" s="2"/>
      <c r="O99" s="2"/>
      <c r="P99" s="2"/>
    </row>
    <row r="100" spans="1:16" x14ac:dyDescent="0.2">
      <c r="A100" s="2"/>
      <c r="B100" s="8"/>
      <c r="C100" s="8"/>
      <c r="D100" s="2"/>
      <c r="E100" s="8"/>
      <c r="F100" s="8"/>
      <c r="G100" s="8"/>
      <c r="H100" s="8"/>
      <c r="I100" s="8"/>
      <c r="J100" s="2"/>
      <c r="K100" s="2"/>
      <c r="L100" s="2"/>
      <c r="M100" s="2"/>
      <c r="N100" s="2"/>
      <c r="O100" s="2"/>
      <c r="P100" s="2"/>
    </row>
    <row r="101" spans="1:16" x14ac:dyDescent="0.2">
      <c r="A101" s="2"/>
      <c r="B101" s="8"/>
      <c r="C101" s="8"/>
      <c r="D101" s="2"/>
      <c r="E101" s="8"/>
      <c r="F101" s="8"/>
      <c r="G101" s="8"/>
      <c r="H101" s="8"/>
      <c r="I101" s="8"/>
      <c r="J101" s="2"/>
      <c r="K101" s="2"/>
      <c r="L101" s="2"/>
      <c r="M101" s="2"/>
      <c r="N101" s="2"/>
      <c r="O101" s="2"/>
      <c r="P101" s="2"/>
    </row>
    <row r="102" spans="1:16" x14ac:dyDescent="0.2">
      <c r="A102" s="2"/>
      <c r="B102" s="8"/>
      <c r="C102" s="8"/>
      <c r="D102" s="2"/>
      <c r="E102" s="8"/>
      <c r="F102" s="8"/>
      <c r="G102" s="8"/>
      <c r="H102" s="8"/>
      <c r="I102" s="8"/>
      <c r="J102" s="2"/>
      <c r="K102" s="2"/>
      <c r="L102" s="2"/>
      <c r="M102" s="2"/>
      <c r="N102" s="2"/>
      <c r="O102" s="2"/>
      <c r="P102" s="2"/>
    </row>
    <row r="103" spans="1:16" x14ac:dyDescent="0.2">
      <c r="A103" s="2"/>
      <c r="B103" s="8"/>
      <c r="C103" s="8"/>
      <c r="D103" s="2"/>
      <c r="E103" s="8"/>
      <c r="F103" s="8"/>
      <c r="G103" s="8"/>
      <c r="H103" s="8"/>
      <c r="I103" s="8"/>
      <c r="J103" s="2"/>
      <c r="K103" s="2"/>
      <c r="L103" s="2"/>
      <c r="M103" s="2"/>
      <c r="N103" s="2"/>
      <c r="O103" s="2"/>
      <c r="P103" s="2"/>
    </row>
    <row r="104" spans="1:16" x14ac:dyDescent="0.2">
      <c r="A104" s="2"/>
      <c r="B104" s="8"/>
      <c r="C104" s="8"/>
      <c r="D104" s="2"/>
      <c r="E104" s="8"/>
      <c r="F104" s="8"/>
      <c r="G104" s="8"/>
      <c r="H104" s="8"/>
      <c r="I104" s="8"/>
      <c r="J104" s="2"/>
      <c r="K104" s="2"/>
      <c r="L104" s="2"/>
      <c r="M104" s="2"/>
      <c r="N104" s="2"/>
      <c r="O104" s="2"/>
      <c r="P104" s="2"/>
    </row>
    <row r="105" spans="1:16" x14ac:dyDescent="0.2">
      <c r="A105" s="2"/>
      <c r="B105" s="8"/>
      <c r="C105" s="8"/>
      <c r="D105" s="2"/>
      <c r="E105" s="8"/>
      <c r="F105" s="8"/>
      <c r="G105" s="8"/>
      <c r="H105" s="8"/>
      <c r="I105" s="8"/>
      <c r="J105" s="2"/>
      <c r="K105" s="2"/>
      <c r="L105" s="2"/>
      <c r="M105" s="2"/>
      <c r="N105" s="2"/>
      <c r="O105" s="2"/>
      <c r="P105" s="2"/>
    </row>
    <row r="106" spans="1:16" x14ac:dyDescent="0.2">
      <c r="A106" s="2"/>
      <c r="B106" s="8"/>
      <c r="C106" s="8"/>
    </row>
  </sheetData>
  <mergeCells count="25">
    <mergeCell ref="H12:H16"/>
    <mergeCell ref="I12:I16"/>
    <mergeCell ref="J12:J16"/>
    <mergeCell ref="K12:Q12"/>
    <mergeCell ref="K13:P13"/>
    <mergeCell ref="K14:L14"/>
    <mergeCell ref="M14:N14"/>
    <mergeCell ref="O14:P15"/>
    <mergeCell ref="Q14:Q15"/>
    <mergeCell ref="B1:D1"/>
    <mergeCell ref="A2:Q2"/>
    <mergeCell ref="A3:Q3"/>
    <mergeCell ref="F12:F16"/>
    <mergeCell ref="A4:Q4"/>
    <mergeCell ref="A6:M6"/>
    <mergeCell ref="A7:F7"/>
    <mergeCell ref="A8:P8"/>
    <mergeCell ref="A9:Q10"/>
    <mergeCell ref="A11:P11"/>
    <mergeCell ref="A12:A16"/>
    <mergeCell ref="B12:B16"/>
    <mergeCell ref="C12:C16"/>
    <mergeCell ref="D12:D16"/>
    <mergeCell ref="E12:E16"/>
    <mergeCell ref="G12:G1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G55"/>
  <sheetViews>
    <sheetView zoomScale="85" zoomScaleNormal="85" zoomScaleSheetLayoutView="70" workbookViewId="0">
      <selection activeCell="G43" sqref="G43"/>
    </sheetView>
  </sheetViews>
  <sheetFormatPr defaultColWidth="9.140625" defaultRowHeight="12.75" x14ac:dyDescent="0.2"/>
  <cols>
    <col min="1" max="1" width="70.7109375" style="229" customWidth="1"/>
    <col min="2" max="2" width="6.7109375" style="230" customWidth="1"/>
    <col min="3" max="3" width="5.85546875" style="230" customWidth="1"/>
    <col min="4" max="4" width="6.140625" style="229" customWidth="1"/>
    <col min="5" max="5" width="6.42578125" style="230" customWidth="1"/>
    <col min="6" max="6" width="5.7109375" style="230" customWidth="1"/>
    <col min="7" max="8" width="6.42578125" style="230" customWidth="1"/>
    <col min="9" max="9" width="5.7109375" style="230" customWidth="1"/>
    <col min="10" max="16" width="5.7109375" style="229" customWidth="1"/>
    <col min="17" max="17" width="9.140625" style="229"/>
    <col min="18" max="18" width="11.7109375" style="229" customWidth="1"/>
    <col min="19" max="19" width="42.42578125" style="229" customWidth="1"/>
    <col min="20" max="20" width="9.42578125" style="229" bestFit="1" customWidth="1"/>
    <col min="21" max="21" width="11.7109375" style="229" customWidth="1"/>
    <col min="22" max="22" width="14.42578125" style="229" customWidth="1"/>
    <col min="23" max="24" width="11.85546875" style="229" bestFit="1" customWidth="1"/>
    <col min="25" max="25" width="10.7109375" style="229" bestFit="1" customWidth="1"/>
    <col min="26" max="26" width="9.140625" style="229"/>
    <col min="27" max="27" width="21.7109375" style="229" customWidth="1"/>
    <col min="28" max="16384" width="9.140625" style="229"/>
  </cols>
  <sheetData>
    <row r="1" spans="1:24" ht="12.75" customHeight="1" x14ac:dyDescent="0.25">
      <c r="A1" s="238"/>
      <c r="B1" s="378"/>
      <c r="C1" s="378"/>
      <c r="D1" s="238"/>
      <c r="J1" s="382"/>
      <c r="Q1" s="379"/>
      <c r="R1" s="239"/>
      <c r="S1" s="239"/>
      <c r="T1" s="239"/>
      <c r="U1" s="239"/>
      <c r="V1" s="239"/>
      <c r="W1" s="239"/>
      <c r="X1" s="239"/>
    </row>
    <row r="2" spans="1:24" ht="15.75" customHeight="1" x14ac:dyDescent="0.25">
      <c r="A2" s="1569" t="s">
        <v>155</v>
      </c>
      <c r="B2" s="1569"/>
      <c r="C2" s="1569"/>
      <c r="D2" s="1569"/>
      <c r="E2" s="1569"/>
      <c r="F2" s="1569"/>
      <c r="G2" s="1569"/>
      <c r="H2" s="1569"/>
      <c r="I2" s="1569"/>
      <c r="J2" s="1569"/>
      <c r="K2" s="1569"/>
      <c r="L2" s="1569"/>
      <c r="M2" s="1569"/>
      <c r="N2" s="1569"/>
      <c r="O2" s="1569"/>
      <c r="P2" s="1569"/>
      <c r="Q2" s="1569"/>
      <c r="R2" s="239"/>
      <c r="S2" s="239"/>
      <c r="T2" s="239"/>
      <c r="U2" s="239"/>
      <c r="V2" s="239"/>
      <c r="W2" s="239"/>
      <c r="X2" s="239"/>
    </row>
    <row r="3" spans="1:24" ht="15.75" customHeight="1" x14ac:dyDescent="0.2">
      <c r="A3" s="1569" t="s">
        <v>4</v>
      </c>
      <c r="B3" s="1569"/>
      <c r="C3" s="1569"/>
      <c r="D3" s="1569"/>
      <c r="E3" s="1569"/>
      <c r="F3" s="1569"/>
      <c r="G3" s="1569"/>
      <c r="H3" s="1569"/>
      <c r="I3" s="1569"/>
      <c r="J3" s="1569"/>
      <c r="K3" s="1569"/>
      <c r="L3" s="1569"/>
      <c r="M3" s="1569"/>
      <c r="N3" s="1569"/>
      <c r="O3" s="1569"/>
      <c r="P3" s="1569"/>
      <c r="Q3" s="1569"/>
    </row>
    <row r="4" spans="1:24" ht="12.75" customHeight="1" x14ac:dyDescent="0.2">
      <c r="A4" s="1569" t="s">
        <v>80</v>
      </c>
      <c r="B4" s="1569"/>
      <c r="C4" s="1569"/>
      <c r="D4" s="1569"/>
      <c r="E4" s="1569"/>
      <c r="F4" s="1569"/>
      <c r="G4" s="1569"/>
      <c r="H4" s="1569"/>
      <c r="I4" s="1569"/>
      <c r="J4" s="1569"/>
      <c r="K4" s="1569"/>
      <c r="L4" s="1569"/>
      <c r="M4" s="1569"/>
      <c r="N4" s="1569"/>
      <c r="O4" s="1569"/>
      <c r="P4" s="1569"/>
      <c r="Q4" s="1569"/>
    </row>
    <row r="5" spans="1:24" ht="12.75" customHeight="1" x14ac:dyDescent="0.25">
      <c r="A5" s="218"/>
      <c r="B5" s="218"/>
      <c r="C5" s="218"/>
      <c r="D5" s="218"/>
      <c r="E5" s="218"/>
      <c r="F5" s="218"/>
      <c r="G5" s="218"/>
      <c r="H5" s="218"/>
      <c r="I5" s="218"/>
      <c r="J5" s="218"/>
      <c r="K5" s="218"/>
      <c r="L5" s="218"/>
      <c r="M5" s="218"/>
      <c r="N5" s="218"/>
      <c r="O5" s="218"/>
      <c r="P5" s="218"/>
    </row>
    <row r="6" spans="1:24" ht="17.25" customHeight="1" x14ac:dyDescent="0.25">
      <c r="A6" s="1582" t="s">
        <v>156</v>
      </c>
      <c r="B6" s="1582"/>
      <c r="C6" s="1582"/>
      <c r="D6" s="1582"/>
      <c r="E6" s="1582"/>
      <c r="F6" s="1582"/>
      <c r="G6" s="1582"/>
      <c r="H6" s="1582"/>
      <c r="I6" s="1582"/>
      <c r="J6" s="1582"/>
      <c r="K6" s="1582"/>
      <c r="L6" s="1582"/>
      <c r="M6" s="1582"/>
      <c r="N6" s="379"/>
      <c r="O6" s="379"/>
      <c r="P6" s="379"/>
    </row>
    <row r="7" spans="1:24" ht="15.75" customHeight="1" x14ac:dyDescent="0.25">
      <c r="A7" s="1574" t="s">
        <v>18</v>
      </c>
      <c r="B7" s="1574"/>
      <c r="C7" s="1574"/>
      <c r="D7" s="1574"/>
      <c r="E7" s="1574"/>
      <c r="F7" s="1574"/>
      <c r="G7" s="378"/>
      <c r="H7" s="378"/>
      <c r="I7" s="378"/>
      <c r="J7" s="238"/>
      <c r="K7" s="238"/>
      <c r="L7" s="238"/>
      <c r="M7" s="238"/>
      <c r="N7" s="238"/>
      <c r="O7" s="238"/>
      <c r="P7" s="238"/>
    </row>
    <row r="8" spans="1:24" ht="14.25" customHeight="1" x14ac:dyDescent="0.25">
      <c r="A8" s="1586" t="s">
        <v>157</v>
      </c>
      <c r="B8" s="1586"/>
      <c r="C8" s="1586"/>
      <c r="D8" s="1586"/>
      <c r="E8" s="1586"/>
      <c r="F8" s="1586"/>
      <c r="G8" s="1586"/>
      <c r="H8" s="1586"/>
      <c r="I8" s="1586"/>
      <c r="J8" s="1586"/>
      <c r="K8" s="1586"/>
      <c r="L8" s="1586"/>
      <c r="M8" s="1586"/>
      <c r="N8" s="1586"/>
      <c r="O8" s="1586"/>
      <c r="P8" s="1586"/>
    </row>
    <row r="9" spans="1:24" ht="16.5" customHeight="1" thickBot="1" x14ac:dyDescent="0.3">
      <c r="A9" s="1583" t="s">
        <v>77</v>
      </c>
      <c r="B9" s="1583"/>
      <c r="C9" s="1583"/>
      <c r="D9" s="1583"/>
      <c r="E9" s="1583"/>
      <c r="F9" s="1583"/>
      <c r="G9" s="1583"/>
      <c r="H9" s="1583"/>
      <c r="I9" s="1583"/>
      <c r="J9" s="1583"/>
      <c r="K9" s="1583"/>
      <c r="L9" s="1583"/>
      <c r="M9" s="1583"/>
      <c r="N9" s="1583"/>
      <c r="O9" s="1583"/>
      <c r="P9" s="1583"/>
    </row>
    <row r="10" spans="1:24" ht="15" customHeight="1" thickBot="1" x14ac:dyDescent="0.25">
      <c r="A10" s="1580" t="s">
        <v>23</v>
      </c>
      <c r="B10" s="1575" t="s">
        <v>14</v>
      </c>
      <c r="C10" s="1590" t="s">
        <v>26</v>
      </c>
      <c r="D10" s="1577" t="s">
        <v>27</v>
      </c>
      <c r="E10" s="1575" t="s">
        <v>1</v>
      </c>
      <c r="F10" s="1570" t="s">
        <v>28</v>
      </c>
      <c r="G10" s="1575" t="s">
        <v>29</v>
      </c>
      <c r="H10" s="1577" t="s">
        <v>30</v>
      </c>
      <c r="I10" s="1575" t="s">
        <v>16</v>
      </c>
      <c r="J10" s="1590" t="s">
        <v>31</v>
      </c>
      <c r="K10" s="1587" t="s">
        <v>5</v>
      </c>
      <c r="L10" s="1588"/>
      <c r="M10" s="1588"/>
      <c r="N10" s="1588"/>
      <c r="O10" s="1588"/>
      <c r="P10" s="1588"/>
      <c r="Q10" s="1589"/>
    </row>
    <row r="11" spans="1:24" ht="11.25" customHeight="1" thickBot="1" x14ac:dyDescent="0.25">
      <c r="A11" s="1581"/>
      <c r="B11" s="1576"/>
      <c r="C11" s="1591"/>
      <c r="D11" s="1578"/>
      <c r="E11" s="1576"/>
      <c r="F11" s="1571"/>
      <c r="G11" s="1576"/>
      <c r="H11" s="1578"/>
      <c r="I11" s="1576"/>
      <c r="J11" s="1591"/>
      <c r="K11" s="1592" t="s">
        <v>12</v>
      </c>
      <c r="L11" s="1592"/>
      <c r="M11" s="1593"/>
      <c r="N11" s="1594"/>
      <c r="O11" s="1594"/>
      <c r="P11" s="1595"/>
      <c r="Q11" s="377"/>
      <c r="R11" s="331"/>
      <c r="S11" s="331"/>
      <c r="T11" s="331"/>
      <c r="U11" s="331"/>
    </row>
    <row r="12" spans="1:24" ht="12.75" customHeight="1" x14ac:dyDescent="0.2">
      <c r="A12" s="1581"/>
      <c r="B12" s="1576"/>
      <c r="C12" s="1591"/>
      <c r="D12" s="1578"/>
      <c r="E12" s="1576"/>
      <c r="F12" s="1571"/>
      <c r="G12" s="1576"/>
      <c r="H12" s="1578"/>
      <c r="I12" s="1576"/>
      <c r="J12" s="1591"/>
      <c r="K12" s="1573" t="s">
        <v>2</v>
      </c>
      <c r="L12" s="1579"/>
      <c r="M12" s="1572" t="s">
        <v>8</v>
      </c>
      <c r="N12" s="1573"/>
      <c r="O12" s="1596" t="s">
        <v>3</v>
      </c>
      <c r="P12" s="1597"/>
      <c r="Q12" s="1584" t="s">
        <v>3</v>
      </c>
      <c r="R12" s="331"/>
      <c r="S12" s="331"/>
      <c r="T12" s="331"/>
      <c r="U12" s="331"/>
    </row>
    <row r="13" spans="1:24" ht="12.75" customHeight="1" thickBot="1" x14ac:dyDescent="0.25">
      <c r="A13" s="1581"/>
      <c r="B13" s="1576"/>
      <c r="C13" s="1591"/>
      <c r="D13" s="1578"/>
      <c r="E13" s="1576"/>
      <c r="F13" s="1571"/>
      <c r="G13" s="1576"/>
      <c r="H13" s="1578"/>
      <c r="I13" s="1576"/>
      <c r="J13" s="1591"/>
      <c r="K13" s="376">
        <v>20</v>
      </c>
      <c r="L13" s="375" t="s">
        <v>24</v>
      </c>
      <c r="M13" s="374">
        <v>18</v>
      </c>
      <c r="N13" s="373" t="s">
        <v>24</v>
      </c>
      <c r="O13" s="1598"/>
      <c r="P13" s="1599"/>
      <c r="Q13" s="1585"/>
      <c r="R13" s="331"/>
      <c r="S13" s="331"/>
      <c r="T13" s="707"/>
      <c r="U13" s="331"/>
    </row>
    <row r="14" spans="1:24" ht="19.5" customHeight="1" thickBot="1" x14ac:dyDescent="0.25">
      <c r="A14" s="1581"/>
      <c r="B14" s="1576"/>
      <c r="C14" s="1604"/>
      <c r="D14" s="1600"/>
      <c r="E14" s="1601"/>
      <c r="F14" s="1603"/>
      <c r="G14" s="1601"/>
      <c r="H14" s="1600"/>
      <c r="I14" s="1601"/>
      <c r="J14" s="1604"/>
      <c r="K14" s="372" t="s">
        <v>9</v>
      </c>
      <c r="L14" s="371" t="s">
        <v>10</v>
      </c>
      <c r="M14" s="370" t="s">
        <v>9</v>
      </c>
      <c r="N14" s="369" t="s">
        <v>10</v>
      </c>
      <c r="O14" s="368" t="s">
        <v>9</v>
      </c>
      <c r="P14" s="367" t="s">
        <v>10</v>
      </c>
      <c r="Q14" s="366" t="s">
        <v>6</v>
      </c>
      <c r="R14" s="331"/>
      <c r="S14" s="331"/>
      <c r="T14" s="331"/>
      <c r="U14" s="331"/>
    </row>
    <row r="15" spans="1:24" ht="15.75" customHeight="1" thickBot="1" x14ac:dyDescent="0.35">
      <c r="A15" s="384" t="s">
        <v>142</v>
      </c>
      <c r="B15" s="335"/>
      <c r="C15" s="335"/>
      <c r="D15" s="334"/>
      <c r="E15" s="334"/>
      <c r="F15" s="334"/>
      <c r="G15" s="334"/>
      <c r="H15" s="334"/>
      <c r="I15" s="334"/>
      <c r="J15" s="334"/>
      <c r="K15" s="333"/>
      <c r="L15" s="333"/>
      <c r="M15" s="333"/>
      <c r="N15" s="333"/>
      <c r="O15" s="333"/>
      <c r="P15" s="333"/>
      <c r="Q15" s="332"/>
      <c r="R15" s="331"/>
      <c r="S15" s="331"/>
      <c r="T15" s="331"/>
      <c r="U15" s="331"/>
    </row>
    <row r="16" spans="1:24" s="97" customFormat="1" ht="13.5" customHeight="1" x14ac:dyDescent="0.25">
      <c r="A16" s="388" t="s">
        <v>36</v>
      </c>
      <c r="B16" s="322">
        <v>1</v>
      </c>
      <c r="C16" s="321">
        <f t="shared" ref="C16:C27" si="0">B16*27</f>
        <v>27</v>
      </c>
      <c r="D16" s="320">
        <f t="shared" ref="D16:D27" si="1">B16*22</f>
        <v>22</v>
      </c>
      <c r="E16" s="319">
        <v>22</v>
      </c>
      <c r="F16" s="348"/>
      <c r="G16" s="318"/>
      <c r="H16" s="317">
        <f t="shared" ref="H16:H27" si="2">B16*2</f>
        <v>2</v>
      </c>
      <c r="I16" s="317">
        <f t="shared" ref="I16:I27" si="3">C16-D16</f>
        <v>5</v>
      </c>
      <c r="J16" s="316"/>
      <c r="K16" s="326">
        <v>22</v>
      </c>
      <c r="L16" s="314"/>
      <c r="M16" s="347"/>
      <c r="N16" s="708"/>
      <c r="O16" s="311">
        <f t="shared" ref="O16:P26" si="4">SUM(K16,M16)</f>
        <v>22</v>
      </c>
      <c r="P16" s="311">
        <f t="shared" si="4"/>
        <v>0</v>
      </c>
      <c r="Q16" s="387">
        <f>SUM(O16,P16)</f>
        <v>22</v>
      </c>
      <c r="R16" s="98"/>
      <c r="S16" s="98"/>
      <c r="T16" s="98"/>
      <c r="U16" s="98"/>
    </row>
    <row r="17" spans="1:33" s="97" customFormat="1" ht="17.45" customHeight="1" x14ac:dyDescent="0.25">
      <c r="A17" s="709" t="s">
        <v>76</v>
      </c>
      <c r="B17" s="710"/>
      <c r="C17" s="710"/>
      <c r="D17" s="318"/>
      <c r="E17" s="318"/>
      <c r="F17" s="318"/>
      <c r="G17" s="318"/>
      <c r="H17" s="318"/>
      <c r="I17" s="318"/>
      <c r="J17" s="348"/>
      <c r="K17" s="315"/>
      <c r="L17" s="347"/>
      <c r="M17" s="347"/>
      <c r="N17" s="708"/>
      <c r="O17" s="311"/>
      <c r="P17" s="311"/>
      <c r="Q17" s="387"/>
      <c r="R17" s="638"/>
      <c r="U17" s="242"/>
      <c r="X17" s="242"/>
      <c r="Y17" s="241"/>
    </row>
    <row r="18" spans="1:33" s="97" customFormat="1" ht="17.45" customHeight="1" x14ac:dyDescent="0.25">
      <c r="A18" s="711" t="s">
        <v>75</v>
      </c>
      <c r="B18" s="350">
        <v>1</v>
      </c>
      <c r="C18" s="350">
        <f>B18*27</f>
        <v>27</v>
      </c>
      <c r="D18" s="321">
        <f>B18*22</f>
        <v>22</v>
      </c>
      <c r="E18" s="349">
        <v>22</v>
      </c>
      <c r="F18" s="318"/>
      <c r="G18" s="318"/>
      <c r="H18" s="318">
        <f>B18*2</f>
        <v>2</v>
      </c>
      <c r="I18" s="318">
        <f>C18-D18</f>
        <v>5</v>
      </c>
      <c r="J18" s="348">
        <f>B18*1.5</f>
        <v>1.5</v>
      </c>
      <c r="K18" s="326">
        <v>22</v>
      </c>
      <c r="L18" s="347"/>
      <c r="M18" s="347"/>
      <c r="N18" s="708"/>
      <c r="O18" s="311">
        <f t="shared" ref="O18:P20" si="5">SUM(K18,M18)</f>
        <v>22</v>
      </c>
      <c r="P18" s="311">
        <f t="shared" si="5"/>
        <v>0</v>
      </c>
      <c r="Q18" s="387">
        <f>SUM(O18,P18)</f>
        <v>22</v>
      </c>
      <c r="R18" s="638"/>
      <c r="U18" s="242"/>
      <c r="X18" s="242"/>
      <c r="Y18" s="241"/>
    </row>
    <row r="19" spans="1:33" s="97" customFormat="1" ht="17.45" customHeight="1" x14ac:dyDescent="0.25">
      <c r="A19" s="711" t="s">
        <v>74</v>
      </c>
      <c r="B19" s="350">
        <v>1</v>
      </c>
      <c r="C19" s="350">
        <f>B19*27</f>
        <v>27</v>
      </c>
      <c r="D19" s="321">
        <f>B19*22</f>
        <v>22</v>
      </c>
      <c r="E19" s="318"/>
      <c r="F19" s="349">
        <v>22</v>
      </c>
      <c r="G19" s="318"/>
      <c r="H19" s="318">
        <f>B19*2</f>
        <v>2</v>
      </c>
      <c r="I19" s="318">
        <f>C19-D19</f>
        <v>5</v>
      </c>
      <c r="J19" s="348">
        <f>B19*1.5</f>
        <v>1.5</v>
      </c>
      <c r="K19" s="315"/>
      <c r="L19" s="347"/>
      <c r="M19" s="347"/>
      <c r="N19" s="312">
        <v>22</v>
      </c>
      <c r="O19" s="311">
        <f t="shared" si="5"/>
        <v>0</v>
      </c>
      <c r="P19" s="311">
        <f t="shared" si="5"/>
        <v>22</v>
      </c>
      <c r="Q19" s="387">
        <f>SUM(O19,P19)</f>
        <v>22</v>
      </c>
      <c r="R19" s="638"/>
      <c r="U19" s="242"/>
      <c r="X19" s="242"/>
      <c r="Y19" s="241"/>
    </row>
    <row r="20" spans="1:33" s="713" customFormat="1" ht="17.45" customHeight="1" thickBot="1" x14ac:dyDescent="0.3">
      <c r="A20" s="712" t="s">
        <v>73</v>
      </c>
      <c r="B20" s="345">
        <v>2</v>
      </c>
      <c r="C20" s="345">
        <f>B20*27</f>
        <v>54</v>
      </c>
      <c r="D20" s="344">
        <f>B20*22</f>
        <v>44</v>
      </c>
      <c r="E20" s="343">
        <v>44</v>
      </c>
      <c r="F20" s="342"/>
      <c r="G20" s="342"/>
      <c r="H20" s="342">
        <f>B20*2</f>
        <v>4</v>
      </c>
      <c r="I20" s="342">
        <f>C20-D20</f>
        <v>10</v>
      </c>
      <c r="J20" s="342">
        <f>B20*1.5</f>
        <v>3</v>
      </c>
      <c r="K20" s="341">
        <v>11</v>
      </c>
      <c r="L20" s="340"/>
      <c r="M20" s="339">
        <v>33</v>
      </c>
      <c r="N20" s="338"/>
      <c r="O20" s="337">
        <f t="shared" si="5"/>
        <v>44</v>
      </c>
      <c r="P20" s="337">
        <f t="shared" si="5"/>
        <v>0</v>
      </c>
      <c r="Q20" s="387">
        <f>SUM(O20,P20)</f>
        <v>44</v>
      </c>
      <c r="R20" s="98"/>
      <c r="S20" s="98"/>
      <c r="T20" s="98"/>
      <c r="U20" s="242"/>
      <c r="V20" s="97"/>
      <c r="W20" s="97"/>
      <c r="X20" s="242"/>
      <c r="Y20" s="241"/>
      <c r="Z20" s="97"/>
      <c r="AA20" s="97"/>
      <c r="AB20" s="97"/>
      <c r="AC20" s="97"/>
      <c r="AD20" s="97"/>
      <c r="AE20" s="97"/>
      <c r="AF20" s="97"/>
      <c r="AG20" s="97"/>
    </row>
    <row r="21" spans="1:33" ht="15.75" customHeight="1" thickBot="1" x14ac:dyDescent="0.35">
      <c r="A21" s="384" t="s">
        <v>42</v>
      </c>
      <c r="B21" s="335"/>
      <c r="C21" s="335"/>
      <c r="D21" s="334"/>
      <c r="E21" s="334"/>
      <c r="F21" s="334"/>
      <c r="G21" s="334"/>
      <c r="H21" s="334"/>
      <c r="I21" s="334"/>
      <c r="J21" s="334"/>
      <c r="K21" s="333"/>
      <c r="L21" s="333"/>
      <c r="M21" s="333"/>
      <c r="N21" s="333"/>
      <c r="O21" s="333"/>
      <c r="P21" s="333"/>
      <c r="Q21" s="332"/>
      <c r="R21" s="331"/>
      <c r="S21" s="331"/>
      <c r="T21" s="331"/>
      <c r="U21" s="331"/>
    </row>
    <row r="22" spans="1:33" s="97" customFormat="1" ht="13.5" customHeight="1" x14ac:dyDescent="0.25">
      <c r="A22" s="385" t="s">
        <v>158</v>
      </c>
      <c r="B22" s="329">
        <v>10</v>
      </c>
      <c r="C22" s="321">
        <f t="shared" si="0"/>
        <v>270</v>
      </c>
      <c r="D22" s="320">
        <f t="shared" si="1"/>
        <v>220</v>
      </c>
      <c r="E22" s="319">
        <f t="shared" ref="E22:E27" si="6">D22*0.3</f>
        <v>66</v>
      </c>
      <c r="F22" s="319">
        <f t="shared" ref="F22:F27" si="7">D22-E22</f>
        <v>154</v>
      </c>
      <c r="G22" s="318"/>
      <c r="H22" s="317">
        <f t="shared" si="2"/>
        <v>20</v>
      </c>
      <c r="I22" s="317">
        <f t="shared" si="3"/>
        <v>50</v>
      </c>
      <c r="J22" s="316">
        <f t="shared" ref="J22:J27" si="8">B22-1.5</f>
        <v>8.5</v>
      </c>
      <c r="K22" s="326">
        <v>66</v>
      </c>
      <c r="L22" s="325">
        <v>154</v>
      </c>
      <c r="M22" s="347"/>
      <c r="N22" s="708"/>
      <c r="O22" s="311">
        <f t="shared" si="4"/>
        <v>66</v>
      </c>
      <c r="P22" s="311">
        <f t="shared" si="4"/>
        <v>154</v>
      </c>
      <c r="Q22" s="387">
        <f t="shared" ref="Q22:Q27" si="9">SUM(O22,P22)</f>
        <v>220</v>
      </c>
      <c r="R22" s="98"/>
      <c r="S22" s="98"/>
      <c r="T22" s="98"/>
      <c r="U22" s="98"/>
    </row>
    <row r="23" spans="1:33" s="97" customFormat="1" ht="15.75" customHeight="1" x14ac:dyDescent="0.25">
      <c r="A23" s="388" t="s">
        <v>159</v>
      </c>
      <c r="B23" s="322">
        <v>10</v>
      </c>
      <c r="C23" s="321">
        <f t="shared" si="0"/>
        <v>270</v>
      </c>
      <c r="D23" s="320">
        <f t="shared" si="1"/>
        <v>220</v>
      </c>
      <c r="E23" s="319">
        <f t="shared" si="6"/>
        <v>66</v>
      </c>
      <c r="F23" s="319">
        <f t="shared" si="7"/>
        <v>154</v>
      </c>
      <c r="G23" s="318"/>
      <c r="H23" s="317">
        <f t="shared" si="2"/>
        <v>20</v>
      </c>
      <c r="I23" s="317">
        <f t="shared" si="3"/>
        <v>50</v>
      </c>
      <c r="J23" s="316">
        <f t="shared" si="8"/>
        <v>8.5</v>
      </c>
      <c r="K23" s="326">
        <v>66</v>
      </c>
      <c r="L23" s="325">
        <v>154</v>
      </c>
      <c r="M23" s="347"/>
      <c r="N23" s="708"/>
      <c r="O23" s="311">
        <f t="shared" si="4"/>
        <v>66</v>
      </c>
      <c r="P23" s="311">
        <f t="shared" si="4"/>
        <v>154</v>
      </c>
      <c r="Q23" s="387">
        <f t="shared" si="9"/>
        <v>220</v>
      </c>
      <c r="R23" s="98"/>
      <c r="S23" s="98"/>
      <c r="T23" s="98"/>
      <c r="U23" s="98"/>
    </row>
    <row r="24" spans="1:33" s="97" customFormat="1" ht="13.5" customHeight="1" x14ac:dyDescent="0.25">
      <c r="A24" s="388" t="s">
        <v>160</v>
      </c>
      <c r="B24" s="322">
        <v>10</v>
      </c>
      <c r="C24" s="321">
        <f t="shared" si="0"/>
        <v>270</v>
      </c>
      <c r="D24" s="320">
        <f t="shared" si="1"/>
        <v>220</v>
      </c>
      <c r="E24" s="319">
        <f t="shared" si="6"/>
        <v>66</v>
      </c>
      <c r="F24" s="319">
        <f t="shared" si="7"/>
        <v>154</v>
      </c>
      <c r="G24" s="318"/>
      <c r="H24" s="317">
        <f t="shared" si="2"/>
        <v>20</v>
      </c>
      <c r="I24" s="317">
        <f t="shared" si="3"/>
        <v>50</v>
      </c>
      <c r="J24" s="316">
        <f t="shared" si="8"/>
        <v>8.5</v>
      </c>
      <c r="K24" s="326">
        <v>52</v>
      </c>
      <c r="L24" s="325">
        <v>120</v>
      </c>
      <c r="M24" s="324">
        <f>E24-K24</f>
        <v>14</v>
      </c>
      <c r="N24" s="714">
        <f>F24-L24</f>
        <v>34</v>
      </c>
      <c r="O24" s="311">
        <f t="shared" si="4"/>
        <v>66</v>
      </c>
      <c r="P24" s="311">
        <f t="shared" si="4"/>
        <v>154</v>
      </c>
      <c r="Q24" s="387">
        <f t="shared" si="9"/>
        <v>220</v>
      </c>
      <c r="R24" s="98"/>
      <c r="S24" s="98"/>
      <c r="T24" s="98"/>
      <c r="U24" s="98"/>
    </row>
    <row r="25" spans="1:33" s="97" customFormat="1" ht="13.5" customHeight="1" x14ac:dyDescent="0.25">
      <c r="A25" s="388" t="s">
        <v>161</v>
      </c>
      <c r="B25" s="322">
        <v>5</v>
      </c>
      <c r="C25" s="321">
        <f t="shared" si="0"/>
        <v>135</v>
      </c>
      <c r="D25" s="320">
        <f t="shared" si="1"/>
        <v>110</v>
      </c>
      <c r="E25" s="319">
        <f t="shared" si="6"/>
        <v>33</v>
      </c>
      <c r="F25" s="319">
        <f t="shared" si="7"/>
        <v>77</v>
      </c>
      <c r="G25" s="318"/>
      <c r="H25" s="317">
        <f t="shared" si="2"/>
        <v>10</v>
      </c>
      <c r="I25" s="317">
        <f t="shared" si="3"/>
        <v>25</v>
      </c>
      <c r="J25" s="316">
        <f t="shared" si="8"/>
        <v>3.5</v>
      </c>
      <c r="K25" s="315"/>
      <c r="L25" s="347"/>
      <c r="M25" s="325">
        <v>33</v>
      </c>
      <c r="N25" s="325">
        <v>77</v>
      </c>
      <c r="O25" s="311">
        <f t="shared" si="4"/>
        <v>33</v>
      </c>
      <c r="P25" s="311">
        <f t="shared" si="4"/>
        <v>77</v>
      </c>
      <c r="Q25" s="387">
        <f t="shared" si="9"/>
        <v>110</v>
      </c>
      <c r="R25" s="98"/>
      <c r="S25" s="98"/>
      <c r="T25" s="98"/>
      <c r="U25" s="98"/>
    </row>
    <row r="26" spans="1:33" s="97" customFormat="1" ht="13.5" customHeight="1" x14ac:dyDescent="0.25">
      <c r="A26" s="388" t="s">
        <v>162</v>
      </c>
      <c r="B26" s="322">
        <v>5</v>
      </c>
      <c r="C26" s="321">
        <f t="shared" si="0"/>
        <v>135</v>
      </c>
      <c r="D26" s="320">
        <f t="shared" si="1"/>
        <v>110</v>
      </c>
      <c r="E26" s="319">
        <f t="shared" si="6"/>
        <v>33</v>
      </c>
      <c r="F26" s="319">
        <f t="shared" si="7"/>
        <v>77</v>
      </c>
      <c r="G26" s="318"/>
      <c r="H26" s="317">
        <f t="shared" si="2"/>
        <v>10</v>
      </c>
      <c r="I26" s="317">
        <f t="shared" si="3"/>
        <v>25</v>
      </c>
      <c r="J26" s="316">
        <f>B26-1.5</f>
        <v>3.5</v>
      </c>
      <c r="K26" s="315"/>
      <c r="L26" s="715"/>
      <c r="M26" s="313">
        <v>33</v>
      </c>
      <c r="N26" s="312">
        <v>77</v>
      </c>
      <c r="O26" s="311">
        <f>SUM(K26,M26)</f>
        <v>33</v>
      </c>
      <c r="P26" s="311">
        <f t="shared" si="4"/>
        <v>77</v>
      </c>
      <c r="Q26" s="387">
        <f t="shared" si="9"/>
        <v>110</v>
      </c>
      <c r="R26" s="638"/>
      <c r="S26" s="98"/>
      <c r="T26" s="98"/>
      <c r="U26" s="407"/>
      <c r="V26" s="98"/>
    </row>
    <row r="27" spans="1:33" s="97" customFormat="1" ht="13.5" customHeight="1" thickBot="1" x14ac:dyDescent="0.3">
      <c r="A27" s="716" t="s">
        <v>163</v>
      </c>
      <c r="B27" s="359">
        <v>5</v>
      </c>
      <c r="C27" s="358">
        <f t="shared" si="0"/>
        <v>135</v>
      </c>
      <c r="D27" s="308">
        <f t="shared" si="1"/>
        <v>110</v>
      </c>
      <c r="E27" s="307">
        <f t="shared" si="6"/>
        <v>33</v>
      </c>
      <c r="F27" s="307">
        <f t="shared" si="7"/>
        <v>77</v>
      </c>
      <c r="G27" s="287"/>
      <c r="H27" s="306">
        <f t="shared" si="2"/>
        <v>10</v>
      </c>
      <c r="I27" s="306">
        <f t="shared" si="3"/>
        <v>25</v>
      </c>
      <c r="J27" s="305">
        <f t="shared" si="8"/>
        <v>3.5</v>
      </c>
      <c r="K27" s="285"/>
      <c r="L27" s="717"/>
      <c r="M27" s="718">
        <v>33</v>
      </c>
      <c r="N27" s="403">
        <v>77</v>
      </c>
      <c r="O27" s="282">
        <f>SUM(K27,M27)</f>
        <v>33</v>
      </c>
      <c r="P27" s="282">
        <f>SUM(L27,N27)</f>
        <v>77</v>
      </c>
      <c r="Q27" s="719">
        <f t="shared" si="9"/>
        <v>110</v>
      </c>
      <c r="R27" s="98"/>
      <c r="S27" s="98"/>
      <c r="T27" s="98"/>
      <c r="U27" s="407"/>
      <c r="V27" s="98"/>
      <c r="X27" s="242"/>
      <c r="Y27" s="241"/>
    </row>
    <row r="28" spans="1:33" s="97" customFormat="1" ht="17.45" customHeight="1" thickBot="1" x14ac:dyDescent="0.3">
      <c r="A28" s="302" t="s">
        <v>20</v>
      </c>
      <c r="B28" s="259">
        <f>SUM(B16:B27)</f>
        <v>50</v>
      </c>
      <c r="C28" s="259">
        <f t="shared" ref="C28:Q28" si="10">SUM(C16:C27)</f>
        <v>1350</v>
      </c>
      <c r="D28" s="259">
        <f t="shared" si="10"/>
        <v>1100</v>
      </c>
      <c r="E28" s="259">
        <f t="shared" si="10"/>
        <v>385</v>
      </c>
      <c r="F28" s="259">
        <f t="shared" si="10"/>
        <v>715</v>
      </c>
      <c r="G28" s="259">
        <f t="shared" si="10"/>
        <v>0</v>
      </c>
      <c r="H28" s="259">
        <f t="shared" si="10"/>
        <v>100</v>
      </c>
      <c r="I28" s="259">
        <f t="shared" si="10"/>
        <v>250</v>
      </c>
      <c r="J28" s="259">
        <f t="shared" si="10"/>
        <v>42</v>
      </c>
      <c r="K28" s="259">
        <f t="shared" si="10"/>
        <v>239</v>
      </c>
      <c r="L28" s="259">
        <f t="shared" si="10"/>
        <v>428</v>
      </c>
      <c r="M28" s="259">
        <f t="shared" si="10"/>
        <v>146</v>
      </c>
      <c r="N28" s="259">
        <f t="shared" si="10"/>
        <v>287</v>
      </c>
      <c r="O28" s="259">
        <f t="shared" si="10"/>
        <v>385</v>
      </c>
      <c r="P28" s="259">
        <f t="shared" si="10"/>
        <v>715</v>
      </c>
      <c r="Q28" s="259">
        <f t="shared" si="10"/>
        <v>1100</v>
      </c>
      <c r="R28" s="98"/>
      <c r="S28" s="720"/>
      <c r="T28" s="720"/>
      <c r="U28" s="98"/>
      <c r="V28" s="721"/>
      <c r="W28" s="721"/>
      <c r="Y28" s="242"/>
    </row>
    <row r="29" spans="1:33" s="97" customFormat="1" ht="17.45" customHeight="1" x14ac:dyDescent="0.25">
      <c r="A29" s="722" t="s">
        <v>67</v>
      </c>
      <c r="B29" s="653"/>
      <c r="C29" s="653"/>
      <c r="D29" s="654"/>
      <c r="E29" s="654"/>
      <c r="F29" s="654"/>
      <c r="G29" s="654"/>
      <c r="H29" s="654"/>
      <c r="I29" s="654"/>
      <c r="J29" s="654"/>
      <c r="K29" s="723"/>
      <c r="L29" s="724"/>
      <c r="M29" s="724"/>
      <c r="N29" s="725"/>
      <c r="O29" s="657"/>
      <c r="P29" s="657"/>
      <c r="Q29" s="726"/>
      <c r="R29" s="98"/>
      <c r="S29" s="98"/>
      <c r="T29" s="98"/>
      <c r="U29" s="407"/>
      <c r="V29" s="407"/>
      <c r="X29" s="242"/>
      <c r="Y29" s="241"/>
    </row>
    <row r="30" spans="1:33" s="97" customFormat="1" ht="17.45" customHeight="1" x14ac:dyDescent="0.25">
      <c r="A30" s="711" t="s">
        <v>164</v>
      </c>
      <c r="B30" s="350">
        <v>5</v>
      </c>
      <c r="C30" s="350">
        <f>B30*27</f>
        <v>135</v>
      </c>
      <c r="D30" s="321">
        <f>B30*22</f>
        <v>110</v>
      </c>
      <c r="E30" s="349">
        <f>D30*0.3</f>
        <v>33</v>
      </c>
      <c r="F30" s="349">
        <f>D30-E30</f>
        <v>77</v>
      </c>
      <c r="G30" s="318"/>
      <c r="H30" s="318">
        <f>B30*2</f>
        <v>10</v>
      </c>
      <c r="I30" s="318">
        <f>C30-D30</f>
        <v>25</v>
      </c>
      <c r="J30" s="348">
        <f>B30-1.5</f>
        <v>3.5</v>
      </c>
      <c r="K30" s="315"/>
      <c r="L30" s="347"/>
      <c r="M30" s="313">
        <v>33</v>
      </c>
      <c r="N30" s="312">
        <v>77</v>
      </c>
      <c r="O30" s="311">
        <f>SUM(K30,M30)</f>
        <v>33</v>
      </c>
      <c r="P30" s="311">
        <f>SUM(L30,N30)</f>
        <v>77</v>
      </c>
      <c r="Q30" s="387">
        <f>SUM(O30,P30)</f>
        <v>110</v>
      </c>
      <c r="R30" s="98"/>
      <c r="S30" s="98"/>
      <c r="T30" s="98"/>
      <c r="U30" s="407"/>
      <c r="V30" s="98"/>
      <c r="X30" s="242"/>
      <c r="Y30" s="241"/>
    </row>
    <row r="31" spans="1:33" s="97" customFormat="1" ht="17.45" customHeight="1" thickBot="1" x14ac:dyDescent="0.3">
      <c r="A31" s="711" t="s">
        <v>165</v>
      </c>
      <c r="B31" s="350">
        <v>5</v>
      </c>
      <c r="C31" s="350">
        <f>B31*27</f>
        <v>135</v>
      </c>
      <c r="D31" s="321">
        <f>B31*22</f>
        <v>110</v>
      </c>
      <c r="E31" s="349">
        <f>D31*0.3</f>
        <v>33</v>
      </c>
      <c r="F31" s="349">
        <f>D31-E31</f>
        <v>77</v>
      </c>
      <c r="G31" s="318"/>
      <c r="H31" s="318">
        <f>B31*2</f>
        <v>10</v>
      </c>
      <c r="I31" s="318">
        <f>C31-D31</f>
        <v>25</v>
      </c>
      <c r="J31" s="348">
        <f>B31-1.5</f>
        <v>3.5</v>
      </c>
      <c r="K31" s="315"/>
      <c r="L31" s="347"/>
      <c r="M31" s="347"/>
      <c r="N31" s="708"/>
      <c r="O31" s="311">
        <f>SUM(K31,M31)</f>
        <v>0</v>
      </c>
      <c r="P31" s="311">
        <f>SUM(L31,N31)</f>
        <v>0</v>
      </c>
      <c r="Q31" s="719">
        <f>SUM(O31,P31)</f>
        <v>0</v>
      </c>
      <c r="R31" s="98"/>
    </row>
    <row r="32" spans="1:33" s="97" customFormat="1" ht="17.45" customHeight="1" x14ac:dyDescent="0.25">
      <c r="A32" s="722" t="s">
        <v>166</v>
      </c>
      <c r="B32" s="653"/>
      <c r="C32" s="653"/>
      <c r="D32" s="654"/>
      <c r="E32" s="654"/>
      <c r="F32" s="654"/>
      <c r="G32" s="654"/>
      <c r="H32" s="654"/>
      <c r="I32" s="654"/>
      <c r="J32" s="654"/>
      <c r="K32" s="723"/>
      <c r="L32" s="724"/>
      <c r="M32" s="724"/>
      <c r="N32" s="725"/>
      <c r="O32" s="657"/>
      <c r="P32" s="657"/>
      <c r="Q32" s="726"/>
      <c r="R32" s="98"/>
      <c r="S32" s="98"/>
      <c r="T32" s="98"/>
      <c r="U32" s="407"/>
      <c r="V32" s="407"/>
      <c r="X32" s="242"/>
      <c r="Y32" s="241"/>
    </row>
    <row r="33" spans="1:25" s="97" customFormat="1" ht="15.6" customHeight="1" thickBot="1" x14ac:dyDescent="0.3">
      <c r="A33" s="396" t="s">
        <v>55</v>
      </c>
      <c r="B33" s="397">
        <v>5</v>
      </c>
      <c r="C33" s="344">
        <f>B33*27</f>
        <v>135</v>
      </c>
      <c r="D33" s="727">
        <f>B33*22</f>
        <v>110</v>
      </c>
      <c r="E33" s="398" t="s">
        <v>63</v>
      </c>
      <c r="F33" s="399"/>
      <c r="G33" s="343">
        <v>110</v>
      </c>
      <c r="H33" s="400">
        <f>B33*2</f>
        <v>10</v>
      </c>
      <c r="I33" s="400">
        <f>C33-D33</f>
        <v>25</v>
      </c>
      <c r="J33" s="400"/>
      <c r="K33" s="401"/>
      <c r="L33" s="402"/>
      <c r="M33" s="402"/>
      <c r="N33" s="403">
        <v>110</v>
      </c>
      <c r="O33" s="282">
        <f>SUM(K33,M33)</f>
        <v>0</v>
      </c>
      <c r="P33" s="282">
        <f>SUM(L33,N33)</f>
        <v>110</v>
      </c>
      <c r="Q33" s="719">
        <f>SUM(O33,P33)</f>
        <v>110</v>
      </c>
      <c r="R33" s="98"/>
      <c r="S33" s="98"/>
      <c r="T33" s="98"/>
      <c r="U33" s="407"/>
      <c r="V33" s="98"/>
      <c r="Y33" s="241"/>
    </row>
    <row r="34" spans="1:25" s="97" customFormat="1" ht="17.45" customHeight="1" thickBot="1" x14ac:dyDescent="0.3">
      <c r="A34" s="264" t="s">
        <v>20</v>
      </c>
      <c r="B34" s="262">
        <f>SUM(B30,B33)</f>
        <v>10</v>
      </c>
      <c r="C34" s="262">
        <f t="shared" ref="C34:Q34" si="11">SUM(C30,C33)</f>
        <v>270</v>
      </c>
      <c r="D34" s="262">
        <f t="shared" si="11"/>
        <v>220</v>
      </c>
      <c r="E34" s="262">
        <f t="shared" si="11"/>
        <v>33</v>
      </c>
      <c r="F34" s="262">
        <f t="shared" si="11"/>
        <v>77</v>
      </c>
      <c r="G34" s="262">
        <f t="shared" si="11"/>
        <v>110</v>
      </c>
      <c r="H34" s="262">
        <f t="shared" si="11"/>
        <v>20</v>
      </c>
      <c r="I34" s="262">
        <f t="shared" si="11"/>
        <v>50</v>
      </c>
      <c r="J34" s="263">
        <f t="shared" si="11"/>
        <v>3.5</v>
      </c>
      <c r="K34" s="262">
        <f t="shared" si="11"/>
        <v>0</v>
      </c>
      <c r="L34" s="262">
        <f t="shared" si="11"/>
        <v>0</v>
      </c>
      <c r="M34" s="262">
        <f t="shared" si="11"/>
        <v>33</v>
      </c>
      <c r="N34" s="262">
        <f t="shared" si="11"/>
        <v>187</v>
      </c>
      <c r="O34" s="262">
        <f t="shared" si="11"/>
        <v>33</v>
      </c>
      <c r="P34" s="262">
        <f t="shared" si="11"/>
        <v>187</v>
      </c>
      <c r="Q34" s="262">
        <f t="shared" si="11"/>
        <v>220</v>
      </c>
      <c r="R34" s="98"/>
      <c r="S34" s="98"/>
      <c r="T34" s="98"/>
      <c r="U34" s="242"/>
      <c r="Y34" s="241"/>
    </row>
    <row r="35" spans="1:25" s="97" customFormat="1" ht="17.45" customHeight="1" thickBot="1" x14ac:dyDescent="0.3">
      <c r="A35" s="261" t="s">
        <v>11</v>
      </c>
      <c r="B35" s="259">
        <f>B28+B34</f>
        <v>60</v>
      </c>
      <c r="C35" s="259">
        <f t="shared" ref="C35:Q35" si="12">C28+C34</f>
        <v>1620</v>
      </c>
      <c r="D35" s="259">
        <f t="shared" si="12"/>
        <v>1320</v>
      </c>
      <c r="E35" s="259">
        <f t="shared" si="12"/>
        <v>418</v>
      </c>
      <c r="F35" s="259">
        <f t="shared" si="12"/>
        <v>792</v>
      </c>
      <c r="G35" s="259">
        <f t="shared" si="12"/>
        <v>110</v>
      </c>
      <c r="H35" s="259">
        <f t="shared" si="12"/>
        <v>120</v>
      </c>
      <c r="I35" s="259">
        <f t="shared" si="12"/>
        <v>300</v>
      </c>
      <c r="J35" s="260">
        <f t="shared" si="12"/>
        <v>45.5</v>
      </c>
      <c r="K35" s="259">
        <f t="shared" si="12"/>
        <v>239</v>
      </c>
      <c r="L35" s="259">
        <f t="shared" si="12"/>
        <v>428</v>
      </c>
      <c r="M35" s="259">
        <f t="shared" si="12"/>
        <v>179</v>
      </c>
      <c r="N35" s="259">
        <f t="shared" si="12"/>
        <v>474</v>
      </c>
      <c r="O35" s="259">
        <f t="shared" si="12"/>
        <v>418</v>
      </c>
      <c r="P35" s="259">
        <f t="shared" si="12"/>
        <v>902</v>
      </c>
      <c r="Q35" s="259">
        <f t="shared" si="12"/>
        <v>1320</v>
      </c>
      <c r="R35" s="98"/>
      <c r="S35" s="98"/>
      <c r="T35" s="98"/>
      <c r="U35" s="98"/>
      <c r="Y35" s="241"/>
    </row>
    <row r="36" spans="1:25" s="97" customFormat="1" ht="22.9" customHeight="1" thickBot="1" x14ac:dyDescent="0.3">
      <c r="A36" s="258" t="s">
        <v>57</v>
      </c>
      <c r="B36" s="255"/>
      <c r="C36" s="257"/>
      <c r="D36" s="257"/>
      <c r="E36" s="256"/>
      <c r="F36" s="257"/>
      <c r="G36" s="255"/>
      <c r="H36" s="255"/>
      <c r="I36" s="255"/>
      <c r="J36" s="256"/>
      <c r="K36" s="255"/>
      <c r="L36" s="255"/>
      <c r="M36" s="255"/>
      <c r="N36" s="255"/>
      <c r="O36" s="255"/>
      <c r="P36" s="255"/>
      <c r="Q36" s="254"/>
      <c r="R36" s="98"/>
      <c r="S36" s="98"/>
      <c r="T36" s="98"/>
      <c r="U36" s="98"/>
      <c r="X36" s="242"/>
      <c r="Y36" s="241"/>
    </row>
    <row r="37" spans="1:25" s="240" customFormat="1" ht="17.45" customHeight="1" thickBot="1" x14ac:dyDescent="0.3">
      <c r="A37" s="728" t="s">
        <v>167</v>
      </c>
      <c r="B37" s="729">
        <v>3</v>
      </c>
      <c r="C37" s="729"/>
      <c r="D37" s="730">
        <v>66</v>
      </c>
      <c r="E37" s="731"/>
      <c r="F37" s="731"/>
      <c r="G37" s="732"/>
      <c r="H37" s="731"/>
      <c r="I37" s="732"/>
      <c r="J37" s="731"/>
      <c r="K37" s="733">
        <v>33</v>
      </c>
      <c r="L37" s="734"/>
      <c r="M37" s="734">
        <v>33</v>
      </c>
      <c r="N37" s="735"/>
      <c r="O37" s="730">
        <f>SUM(K37,M37)</f>
        <v>66</v>
      </c>
      <c r="P37" s="731"/>
      <c r="Q37" s="736">
        <f>SUM(O37)</f>
        <v>66</v>
      </c>
      <c r="R37" s="98"/>
      <c r="S37" s="243"/>
      <c r="T37" s="243"/>
      <c r="U37" s="243"/>
    </row>
    <row r="38" spans="1:25" s="240" customFormat="1" ht="13.5" customHeight="1" x14ac:dyDescent="0.25">
      <c r="A38" s="408"/>
      <c r="B38" s="244"/>
      <c r="C38" s="244"/>
      <c r="D38" s="232"/>
      <c r="E38" s="233"/>
      <c r="F38" s="233"/>
      <c r="G38" s="233"/>
      <c r="H38" s="233"/>
      <c r="I38" s="233"/>
      <c r="J38" s="233"/>
      <c r="K38" s="235"/>
      <c r="L38" s="233"/>
      <c r="M38" s="235"/>
      <c r="N38" s="233"/>
      <c r="O38" s="232"/>
      <c r="P38" s="233"/>
      <c r="Q38" s="232"/>
      <c r="R38" s="98"/>
      <c r="S38" s="243"/>
      <c r="T38" s="243"/>
      <c r="U38" s="243"/>
    </row>
    <row r="39" spans="1:25" x14ac:dyDescent="0.2">
      <c r="C39" s="236"/>
      <c r="D39" s="230"/>
      <c r="J39" s="230"/>
      <c r="K39" s="230"/>
      <c r="L39" s="230"/>
      <c r="M39" s="230"/>
      <c r="N39" s="230"/>
      <c r="O39" s="230"/>
      <c r="P39" s="230"/>
    </row>
    <row r="40" spans="1:25" ht="12.75" customHeight="1" x14ac:dyDescent="0.2">
      <c r="A40" s="236"/>
      <c r="B40" s="236"/>
      <c r="C40" s="236"/>
      <c r="D40" s="230"/>
      <c r="J40" s="230"/>
      <c r="K40" s="230"/>
      <c r="L40" s="230"/>
      <c r="M40" s="230"/>
      <c r="N40" s="230"/>
      <c r="O40" s="230"/>
      <c r="P40" s="230"/>
    </row>
    <row r="41" spans="1:25" ht="12.75" customHeight="1" x14ac:dyDescent="0.25">
      <c r="A41" s="239"/>
      <c r="B41" s="239"/>
      <c r="C41" s="239"/>
      <c r="D41" s="239"/>
      <c r="E41" s="239"/>
      <c r="F41" s="239"/>
      <c r="G41" s="239"/>
      <c r="J41" s="230"/>
      <c r="K41" s="230"/>
      <c r="L41" s="230"/>
      <c r="M41" s="230"/>
      <c r="N41" s="230"/>
      <c r="O41" s="230"/>
      <c r="P41" s="230"/>
    </row>
    <row r="42" spans="1:25" ht="12.75" customHeight="1" x14ac:dyDescent="0.25">
      <c r="A42" s="98"/>
      <c r="B42" s="98"/>
      <c r="C42" s="407"/>
      <c r="D42" s="98"/>
      <c r="E42" s="97"/>
      <c r="F42" s="97"/>
      <c r="G42" s="97"/>
      <c r="H42" s="97"/>
      <c r="I42" s="97"/>
      <c r="J42" s="97"/>
    </row>
    <row r="43" spans="1:25" ht="12.75" customHeight="1" x14ac:dyDescent="0.25">
      <c r="A43" s="98"/>
      <c r="B43" s="98"/>
      <c r="C43" s="407"/>
      <c r="D43" s="407"/>
      <c r="E43" s="97"/>
      <c r="F43" s="737"/>
      <c r="G43" s="738"/>
      <c r="H43" s="97"/>
      <c r="I43" s="97"/>
      <c r="J43" s="97"/>
    </row>
    <row r="44" spans="1:25" ht="12.75" customHeight="1" x14ac:dyDescent="0.25">
      <c r="A44" s="98"/>
      <c r="B44" s="98"/>
      <c r="C44" s="407"/>
      <c r="D44" s="98"/>
      <c r="E44" s="97"/>
      <c r="F44" s="242"/>
      <c r="G44" s="241"/>
      <c r="H44" s="97"/>
      <c r="I44" s="97"/>
      <c r="J44" s="97"/>
    </row>
    <row r="45" spans="1:25" ht="13.15" customHeight="1" x14ac:dyDescent="0.25">
      <c r="A45" s="98"/>
      <c r="B45" s="407"/>
      <c r="C45" s="407"/>
      <c r="D45" s="97"/>
      <c r="E45" s="242"/>
      <c r="F45" s="242"/>
      <c r="G45" s="241"/>
      <c r="H45" s="737"/>
      <c r="I45" s="738"/>
      <c r="J45" s="97"/>
    </row>
    <row r="46" spans="1:25" ht="12.75" customHeight="1" x14ac:dyDescent="0.25">
      <c r="A46" s="239"/>
      <c r="B46" s="239"/>
      <c r="C46" s="239"/>
      <c r="D46" s="239"/>
      <c r="E46" s="239"/>
      <c r="F46" s="239"/>
      <c r="G46" s="239"/>
    </row>
    <row r="47" spans="1:25" ht="12.75" customHeight="1" x14ac:dyDescent="0.2">
      <c r="A47" s="236"/>
      <c r="B47" s="236"/>
      <c r="C47" s="236"/>
      <c r="D47" s="230"/>
    </row>
    <row r="48" spans="1:25" ht="12.75" customHeight="1" x14ac:dyDescent="0.2">
      <c r="D48" s="230"/>
    </row>
    <row r="49" spans="1:4" ht="12.75" customHeight="1" x14ac:dyDescent="0.2">
      <c r="A49" s="1602"/>
      <c r="B49" s="1602"/>
      <c r="D49" s="230"/>
    </row>
    <row r="50" spans="1:4" ht="12.75" customHeight="1" x14ac:dyDescent="0.2">
      <c r="D50" s="230"/>
    </row>
    <row r="51" spans="1:4" ht="12.75" customHeight="1" x14ac:dyDescent="0.2">
      <c r="D51" s="230"/>
    </row>
    <row r="52" spans="1:4" x14ac:dyDescent="0.2">
      <c r="D52" s="230"/>
    </row>
    <row r="53" spans="1:4" x14ac:dyDescent="0.2">
      <c r="D53" s="230"/>
    </row>
    <row r="55" spans="1:4" x14ac:dyDescent="0.2">
      <c r="A55" s="231"/>
    </row>
  </sheetData>
  <mergeCells count="24">
    <mergeCell ref="A49:B49"/>
    <mergeCell ref="F10:F14"/>
    <mergeCell ref="G10:G14"/>
    <mergeCell ref="H10:H14"/>
    <mergeCell ref="I10:I14"/>
    <mergeCell ref="A10:A14"/>
    <mergeCell ref="B10:B14"/>
    <mergeCell ref="C10:C14"/>
    <mergeCell ref="D10:D14"/>
    <mergeCell ref="E10:E14"/>
    <mergeCell ref="A2:Q2"/>
    <mergeCell ref="A3:Q3"/>
    <mergeCell ref="A4:Q4"/>
    <mergeCell ref="A6:M6"/>
    <mergeCell ref="A7:F7"/>
    <mergeCell ref="A8:P8"/>
    <mergeCell ref="A9:P9"/>
    <mergeCell ref="Q12:Q13"/>
    <mergeCell ref="J10:J14"/>
    <mergeCell ref="K10:Q10"/>
    <mergeCell ref="K11:P11"/>
    <mergeCell ref="K12:L12"/>
    <mergeCell ref="M12:N12"/>
    <mergeCell ref="O12:P13"/>
  </mergeCells>
  <pageMargins left="0.19685039370078741" right="0.23622047244094488" top="0.19685039370078741" bottom="0.19685039370078741" header="0" footer="0.11811023622047244"/>
  <pageSetup paperSize="9" scale="7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IV131"/>
  <sheetViews>
    <sheetView zoomScale="80" zoomScaleNormal="80" workbookViewId="0">
      <selection activeCell="Q53" sqref="Q53"/>
    </sheetView>
  </sheetViews>
  <sheetFormatPr defaultColWidth="9.140625" defaultRowHeight="12.75" x14ac:dyDescent="0.2"/>
  <cols>
    <col min="1" max="1" width="66" style="1" customWidth="1"/>
    <col min="2" max="2" width="7.28515625" style="10" customWidth="1"/>
    <col min="3" max="3" width="7.7109375" style="10" customWidth="1"/>
    <col min="4" max="4" width="6.140625" style="1" customWidth="1"/>
    <col min="5" max="5" width="6.42578125" style="10" customWidth="1"/>
    <col min="6" max="6" width="7.140625" style="10" customWidth="1"/>
    <col min="7" max="8" width="6.42578125" style="10" customWidth="1"/>
    <col min="9" max="9" width="5.7109375" style="10" customWidth="1"/>
    <col min="10" max="28" width="5.7109375" style="1" customWidth="1"/>
    <col min="29" max="30" width="9.140625" style="1"/>
    <col min="31" max="31" width="10.140625" style="1" bestFit="1" customWidth="1"/>
    <col min="32" max="32" width="9.42578125" style="1" bestFit="1" customWidth="1"/>
    <col min="33" max="16384" width="9.140625" style="1"/>
  </cols>
  <sheetData>
    <row r="1" spans="1:32" ht="1.5" customHeight="1" x14ac:dyDescent="0.25">
      <c r="A1" s="5"/>
      <c r="B1" s="3"/>
      <c r="C1" s="3"/>
      <c r="D1" s="5"/>
      <c r="J1" s="6"/>
      <c r="R1" s="14"/>
      <c r="S1" s="14"/>
      <c r="T1" s="2"/>
      <c r="U1" s="1563"/>
      <c r="V1" s="1563"/>
      <c r="W1" s="1563"/>
      <c r="X1" s="1563"/>
      <c r="Y1" s="1563"/>
      <c r="Z1" s="1563"/>
      <c r="AA1" s="1563"/>
      <c r="AB1" s="1563"/>
      <c r="AC1" s="1563"/>
    </row>
    <row r="2" spans="1:32" ht="12.75" hidden="1" customHeight="1" x14ac:dyDescent="0.25">
      <c r="A2" s="5"/>
      <c r="B2" s="3"/>
      <c r="C2" s="3"/>
      <c r="D2" s="5"/>
      <c r="J2" s="6"/>
      <c r="R2" s="14"/>
      <c r="S2" s="14"/>
      <c r="T2" s="2"/>
      <c r="U2" s="1563"/>
      <c r="V2" s="1563"/>
      <c r="W2" s="1563"/>
      <c r="X2" s="1563"/>
      <c r="Y2" s="1563"/>
      <c r="Z2" s="1563"/>
      <c r="AA2" s="1563"/>
      <c r="AB2" s="1563"/>
      <c r="AC2" s="1563"/>
    </row>
    <row r="3" spans="1:32" ht="37.15" customHeight="1" x14ac:dyDescent="0.2">
      <c r="A3" s="1566" t="s">
        <v>168</v>
      </c>
      <c r="B3" s="1566"/>
      <c r="C3" s="1566"/>
      <c r="D3" s="1566"/>
      <c r="E3" s="1566"/>
      <c r="F3" s="1566"/>
      <c r="G3" s="1566"/>
      <c r="H3" s="1566"/>
      <c r="I3" s="1566"/>
      <c r="J3" s="1566"/>
      <c r="K3" s="1566"/>
      <c r="L3" s="1566"/>
      <c r="M3" s="1566"/>
      <c r="N3" s="1566"/>
      <c r="O3" s="1566"/>
      <c r="P3" s="1566"/>
      <c r="Q3" s="1566"/>
      <c r="R3" s="1566"/>
      <c r="S3" s="1566"/>
      <c r="T3" s="1566"/>
      <c r="U3" s="1566"/>
      <c r="V3" s="1566"/>
      <c r="W3" s="1566"/>
      <c r="X3" s="1566"/>
      <c r="Y3" s="1566"/>
      <c r="Z3" s="1566"/>
      <c r="AA3" s="1566"/>
      <c r="AB3" s="1566"/>
      <c r="AC3" s="1566"/>
    </row>
    <row r="4" spans="1:32" ht="15.75" customHeight="1" x14ac:dyDescent="0.2">
      <c r="A4" s="1566" t="s">
        <v>4</v>
      </c>
      <c r="B4" s="1566"/>
      <c r="C4" s="1566"/>
      <c r="D4" s="1566"/>
      <c r="E4" s="1566"/>
      <c r="F4" s="1566"/>
      <c r="G4" s="1566"/>
      <c r="H4" s="1566"/>
      <c r="I4" s="1566"/>
      <c r="J4" s="1566"/>
      <c r="K4" s="1566"/>
      <c r="L4" s="1566"/>
      <c r="M4" s="1566"/>
      <c r="N4" s="1566"/>
      <c r="O4" s="1566"/>
      <c r="P4" s="1566"/>
      <c r="Q4" s="1566"/>
      <c r="R4" s="1566"/>
      <c r="S4" s="1566"/>
      <c r="T4" s="1566"/>
      <c r="U4" s="1566"/>
      <c r="V4" s="1566"/>
      <c r="W4" s="1566"/>
      <c r="X4" s="1566"/>
      <c r="Y4" s="1566"/>
      <c r="Z4" s="1566"/>
      <c r="AA4" s="1566"/>
      <c r="AB4" s="1566"/>
      <c r="AC4" s="1566"/>
    </row>
    <row r="5" spans="1:32" ht="12.75" customHeight="1" x14ac:dyDescent="0.2">
      <c r="A5" s="1566" t="s">
        <v>38</v>
      </c>
      <c r="B5" s="1566"/>
      <c r="C5" s="1566"/>
      <c r="D5" s="1566"/>
      <c r="E5" s="1566"/>
      <c r="F5" s="1566"/>
      <c r="G5" s="1566"/>
      <c r="H5" s="1566"/>
      <c r="I5" s="1566"/>
      <c r="J5" s="1566"/>
      <c r="K5" s="1566"/>
      <c r="L5" s="1566"/>
      <c r="M5" s="1566"/>
      <c r="N5" s="1566"/>
      <c r="O5" s="1566"/>
      <c r="P5" s="1566"/>
      <c r="Q5" s="1566"/>
      <c r="R5" s="1566"/>
      <c r="S5" s="1566"/>
      <c r="T5" s="1566"/>
      <c r="U5" s="1566"/>
      <c r="V5" s="1566"/>
      <c r="W5" s="1566"/>
      <c r="X5" s="1566"/>
      <c r="Y5" s="1566"/>
      <c r="Z5" s="1566"/>
      <c r="AA5" s="1566"/>
      <c r="AB5" s="1566"/>
      <c r="AC5" s="1566"/>
    </row>
    <row r="6" spans="1:32" ht="12.75" customHeight="1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32" ht="17.25" customHeight="1" x14ac:dyDescent="0.25">
      <c r="A7" s="1565" t="s">
        <v>169</v>
      </c>
      <c r="B7" s="1565"/>
      <c r="C7" s="1565"/>
      <c r="D7" s="1565"/>
      <c r="E7" s="1565"/>
      <c r="F7" s="1565"/>
      <c r="G7" s="1565"/>
      <c r="H7" s="1565"/>
      <c r="I7" s="1565"/>
      <c r="J7" s="1565"/>
      <c r="K7" s="1565"/>
      <c r="L7" s="1565"/>
      <c r="M7" s="1565"/>
      <c r="N7" s="7"/>
      <c r="O7" s="7"/>
      <c r="P7" s="7"/>
      <c r="Q7" s="7"/>
      <c r="R7" s="7"/>
      <c r="S7" s="22"/>
      <c r="T7" s="2"/>
      <c r="U7" s="2"/>
      <c r="V7" s="2"/>
      <c r="W7" s="2"/>
    </row>
    <row r="8" spans="1:32" ht="15.75" customHeight="1" x14ac:dyDescent="0.25">
      <c r="A8" s="1565" t="s">
        <v>18</v>
      </c>
      <c r="B8" s="1565"/>
      <c r="C8" s="1565"/>
      <c r="D8" s="1565"/>
      <c r="E8" s="1565"/>
      <c r="F8" s="1565"/>
      <c r="G8" s="3"/>
      <c r="H8" s="3"/>
      <c r="I8" s="3"/>
      <c r="J8" s="5"/>
      <c r="K8" s="5"/>
      <c r="L8" s="5"/>
      <c r="M8" s="5"/>
      <c r="N8" s="5"/>
      <c r="O8" s="5"/>
      <c r="P8" s="5"/>
      <c r="Q8" s="5"/>
      <c r="R8" s="5"/>
      <c r="S8" s="22"/>
      <c r="T8" s="2"/>
      <c r="U8" s="2"/>
      <c r="V8" s="2"/>
      <c r="W8" s="2"/>
    </row>
    <row r="9" spans="1:32" ht="14.25" customHeight="1" x14ac:dyDescent="0.25">
      <c r="A9" s="1564" t="s">
        <v>19</v>
      </c>
      <c r="B9" s="1564"/>
      <c r="C9" s="1564"/>
      <c r="D9" s="1564"/>
      <c r="E9" s="1564"/>
      <c r="F9" s="1564"/>
      <c r="G9" s="1564"/>
      <c r="H9" s="1564"/>
      <c r="I9" s="1564"/>
      <c r="J9" s="1564"/>
      <c r="K9" s="1564"/>
      <c r="L9" s="1564"/>
      <c r="M9" s="1564"/>
      <c r="N9" s="1564"/>
      <c r="O9" s="1564"/>
      <c r="P9" s="1564"/>
      <c r="Q9" s="1564"/>
      <c r="R9" s="1564"/>
      <c r="S9" s="1564"/>
      <c r="T9" s="2"/>
      <c r="U9" s="2"/>
      <c r="V9" s="2"/>
      <c r="W9" s="2"/>
    </row>
    <row r="10" spans="1:32" ht="16.5" customHeight="1" thickBot="1" x14ac:dyDescent="0.3">
      <c r="A10" s="1564" t="s">
        <v>33</v>
      </c>
      <c r="B10" s="1564"/>
      <c r="C10" s="1564"/>
      <c r="D10" s="1564"/>
      <c r="E10" s="1564"/>
      <c r="F10" s="1564"/>
      <c r="G10" s="1564"/>
      <c r="H10" s="1564"/>
      <c r="I10" s="1564"/>
      <c r="J10" s="1564"/>
      <c r="K10" s="1564"/>
      <c r="L10" s="1564"/>
      <c r="M10" s="1564"/>
      <c r="N10" s="1564"/>
      <c r="O10" s="1564"/>
      <c r="P10" s="1564"/>
      <c r="Q10" s="1564"/>
      <c r="R10" s="1564"/>
      <c r="S10" s="1564"/>
      <c r="T10" s="2"/>
      <c r="U10" s="2"/>
      <c r="V10" s="2"/>
      <c r="W10" s="2"/>
    </row>
    <row r="11" spans="1:32" ht="15" customHeight="1" thickBot="1" x14ac:dyDescent="0.25">
      <c r="A11" s="1544" t="s">
        <v>23</v>
      </c>
      <c r="B11" s="1522" t="s">
        <v>14</v>
      </c>
      <c r="C11" s="1560" t="s">
        <v>26</v>
      </c>
      <c r="D11" s="1553" t="s">
        <v>27</v>
      </c>
      <c r="E11" s="1522" t="s">
        <v>1</v>
      </c>
      <c r="F11" s="1556" t="s">
        <v>28</v>
      </c>
      <c r="G11" s="1522" t="s">
        <v>29</v>
      </c>
      <c r="H11" s="1553" t="s">
        <v>30</v>
      </c>
      <c r="I11" s="1522" t="s">
        <v>16</v>
      </c>
      <c r="J11" s="1560" t="s">
        <v>31</v>
      </c>
      <c r="K11" s="1531" t="s">
        <v>5</v>
      </c>
      <c r="L11" s="1532"/>
      <c r="M11" s="1532"/>
      <c r="N11" s="1532"/>
      <c r="O11" s="1532"/>
      <c r="P11" s="1532"/>
      <c r="Q11" s="1532"/>
      <c r="R11" s="1532"/>
      <c r="S11" s="1532"/>
      <c r="T11" s="1532"/>
      <c r="U11" s="1532"/>
      <c r="V11" s="1532"/>
      <c r="W11" s="1532"/>
      <c r="X11" s="1532"/>
      <c r="Y11" s="1532"/>
      <c r="Z11" s="1532"/>
      <c r="AA11" s="1532"/>
      <c r="AB11" s="1532"/>
      <c r="AC11" s="1533"/>
    </row>
    <row r="12" spans="1:32" ht="11.25" customHeight="1" thickBot="1" x14ac:dyDescent="0.25">
      <c r="A12" s="1545"/>
      <c r="B12" s="1523"/>
      <c r="C12" s="1561"/>
      <c r="D12" s="1554"/>
      <c r="E12" s="1523"/>
      <c r="F12" s="1557"/>
      <c r="G12" s="1523"/>
      <c r="H12" s="1554"/>
      <c r="I12" s="1523"/>
      <c r="J12" s="1561"/>
      <c r="K12" s="1549" t="s">
        <v>12</v>
      </c>
      <c r="L12" s="1549"/>
      <c r="M12" s="1550"/>
      <c r="N12" s="1551"/>
      <c r="O12" s="1551"/>
      <c r="P12" s="1552"/>
      <c r="Q12" s="1549" t="s">
        <v>13</v>
      </c>
      <c r="R12" s="1549"/>
      <c r="S12" s="1550"/>
      <c r="T12" s="1551"/>
      <c r="U12" s="1551"/>
      <c r="V12" s="1552"/>
      <c r="W12" s="1549" t="s">
        <v>22</v>
      </c>
      <c r="X12" s="1549"/>
      <c r="Y12" s="1550"/>
      <c r="Z12" s="1551"/>
      <c r="AA12" s="1551"/>
      <c r="AB12" s="1552"/>
      <c r="AC12" s="25"/>
    </row>
    <row r="13" spans="1:32" ht="12.75" customHeight="1" x14ac:dyDescent="0.2">
      <c r="A13" s="1545"/>
      <c r="B13" s="1523"/>
      <c r="C13" s="1561"/>
      <c r="D13" s="1554"/>
      <c r="E13" s="1523"/>
      <c r="F13" s="1557"/>
      <c r="G13" s="1523"/>
      <c r="H13" s="1554"/>
      <c r="I13" s="1523"/>
      <c r="J13" s="1561"/>
      <c r="K13" s="1548" t="s">
        <v>2</v>
      </c>
      <c r="L13" s="1559"/>
      <c r="M13" s="1547" t="s">
        <v>8</v>
      </c>
      <c r="N13" s="1548"/>
      <c r="O13" s="1537" t="s">
        <v>3</v>
      </c>
      <c r="P13" s="1538"/>
      <c r="Q13" s="1548" t="s">
        <v>2</v>
      </c>
      <c r="R13" s="1559"/>
      <c r="S13" s="1547" t="s">
        <v>8</v>
      </c>
      <c r="T13" s="1548"/>
      <c r="U13" s="1537" t="s">
        <v>3</v>
      </c>
      <c r="V13" s="1538"/>
      <c r="W13" s="1548" t="s">
        <v>2</v>
      </c>
      <c r="X13" s="1559"/>
      <c r="Y13" s="1547" t="s">
        <v>8</v>
      </c>
      <c r="Z13" s="1548"/>
      <c r="AA13" s="1537" t="s">
        <v>3</v>
      </c>
      <c r="AB13" s="1538"/>
      <c r="AC13" s="1567" t="s">
        <v>3</v>
      </c>
    </row>
    <row r="14" spans="1:32" ht="12.75" customHeight="1" thickBot="1" x14ac:dyDescent="0.3">
      <c r="A14" s="1545"/>
      <c r="B14" s="1523"/>
      <c r="C14" s="1561"/>
      <c r="D14" s="1554"/>
      <c r="E14" s="1523"/>
      <c r="F14" s="1557"/>
      <c r="G14" s="1523"/>
      <c r="H14" s="1554"/>
      <c r="I14" s="1523"/>
      <c r="J14" s="1561"/>
      <c r="K14" s="30">
        <v>20</v>
      </c>
      <c r="L14" s="31" t="s">
        <v>24</v>
      </c>
      <c r="M14" s="32">
        <v>17</v>
      </c>
      <c r="N14" s="33" t="s">
        <v>24</v>
      </c>
      <c r="O14" s="1539"/>
      <c r="P14" s="1540"/>
      <c r="Q14" s="30">
        <v>20</v>
      </c>
      <c r="R14" s="31" t="s">
        <v>24</v>
      </c>
      <c r="S14" s="32">
        <v>14</v>
      </c>
      <c r="T14" s="33" t="s">
        <v>24</v>
      </c>
      <c r="U14" s="1539"/>
      <c r="V14" s="1540"/>
      <c r="W14" s="30">
        <v>20</v>
      </c>
      <c r="X14" s="31" t="s">
        <v>24</v>
      </c>
      <c r="Y14" s="32">
        <v>4</v>
      </c>
      <c r="Z14" s="33" t="s">
        <v>24</v>
      </c>
      <c r="AA14" s="1539"/>
      <c r="AB14" s="1540"/>
      <c r="AC14" s="1568"/>
      <c r="AE14" s="19"/>
      <c r="AF14" s="19"/>
    </row>
    <row r="15" spans="1:32" ht="19.5" customHeight="1" thickBot="1" x14ac:dyDescent="0.3">
      <c r="A15" s="1546"/>
      <c r="B15" s="1524"/>
      <c r="C15" s="1562"/>
      <c r="D15" s="1555"/>
      <c r="E15" s="1524"/>
      <c r="F15" s="1558"/>
      <c r="G15" s="1524"/>
      <c r="H15" s="1555"/>
      <c r="I15" s="1524"/>
      <c r="J15" s="1562"/>
      <c r="K15" s="56" t="s">
        <v>9</v>
      </c>
      <c r="L15" s="15" t="s">
        <v>10</v>
      </c>
      <c r="M15" s="13" t="s">
        <v>9</v>
      </c>
      <c r="N15" s="16" t="s">
        <v>10</v>
      </c>
      <c r="O15" s="17" t="s">
        <v>9</v>
      </c>
      <c r="P15" s="18" t="s">
        <v>10</v>
      </c>
      <c r="Q15" s="56" t="s">
        <v>9</v>
      </c>
      <c r="R15" s="15" t="s">
        <v>10</v>
      </c>
      <c r="S15" s="13" t="s">
        <v>9</v>
      </c>
      <c r="T15" s="16" t="s">
        <v>10</v>
      </c>
      <c r="U15" s="18" t="s">
        <v>9</v>
      </c>
      <c r="V15" s="48" t="s">
        <v>10</v>
      </c>
      <c r="W15" s="12" t="s">
        <v>9</v>
      </c>
      <c r="X15" s="15" t="s">
        <v>10</v>
      </c>
      <c r="Y15" s="13" t="s">
        <v>9</v>
      </c>
      <c r="Z15" s="16" t="s">
        <v>10</v>
      </c>
      <c r="AA15" s="47" t="s">
        <v>9</v>
      </c>
      <c r="AB15" s="18" t="s">
        <v>10</v>
      </c>
      <c r="AC15" s="57" t="s">
        <v>6</v>
      </c>
      <c r="AE15" s="19"/>
      <c r="AF15" s="19"/>
    </row>
    <row r="16" spans="1:32" ht="19.5" customHeight="1" thickBot="1" x14ac:dyDescent="0.3">
      <c r="A16" s="1525" t="s">
        <v>39</v>
      </c>
      <c r="B16" s="1526"/>
      <c r="C16" s="1526"/>
      <c r="D16" s="1526"/>
      <c r="E16" s="1526"/>
      <c r="F16" s="1526"/>
      <c r="G16" s="1526"/>
      <c r="H16" s="1526"/>
      <c r="I16" s="1526"/>
      <c r="J16" s="1526"/>
      <c r="K16" s="1526"/>
      <c r="L16" s="1526"/>
      <c r="M16" s="1526"/>
      <c r="N16" s="1526"/>
      <c r="O16" s="1526"/>
      <c r="P16" s="1526"/>
      <c r="Q16" s="1526"/>
      <c r="R16" s="1526"/>
      <c r="S16" s="1526"/>
      <c r="T16" s="1526"/>
      <c r="U16" s="1526"/>
      <c r="V16" s="1526"/>
      <c r="W16" s="1526"/>
      <c r="X16" s="1526"/>
      <c r="Y16" s="1526"/>
      <c r="Z16" s="1526"/>
      <c r="AA16" s="1526"/>
      <c r="AB16" s="1526"/>
      <c r="AC16" s="1527"/>
      <c r="AE16" s="19"/>
      <c r="AF16" s="19"/>
    </row>
    <row r="17" spans="1:37" s="19" customFormat="1" ht="19.5" customHeight="1" x14ac:dyDescent="0.25">
      <c r="A17" s="221" t="s">
        <v>36</v>
      </c>
      <c r="B17" s="62">
        <v>2</v>
      </c>
      <c r="C17" s="62">
        <f>B17*27</f>
        <v>54</v>
      </c>
      <c r="D17" s="184">
        <f>B17*22</f>
        <v>44</v>
      </c>
      <c r="E17" s="108">
        <f>D17*1</f>
        <v>44</v>
      </c>
      <c r="F17" s="62"/>
      <c r="G17" s="62"/>
      <c r="H17" s="63">
        <f>B17*2</f>
        <v>4</v>
      </c>
      <c r="I17" s="62">
        <f>C17-D17</f>
        <v>10</v>
      </c>
      <c r="J17" s="65"/>
      <c r="K17" s="113">
        <v>44</v>
      </c>
      <c r="L17" s="90"/>
      <c r="M17" s="91"/>
      <c r="N17" s="92"/>
      <c r="O17" s="62">
        <f>SUM(K17,M17)</f>
        <v>44</v>
      </c>
      <c r="P17" s="62">
        <f>SUM(L17,N17)</f>
        <v>0</v>
      </c>
      <c r="Q17" s="89"/>
      <c r="R17" s="90"/>
      <c r="S17" s="91"/>
      <c r="T17" s="92"/>
      <c r="U17" s="62">
        <f>SUM(Q17,S17)</f>
        <v>0</v>
      </c>
      <c r="V17" s="93">
        <f>SUM(R17,T17)</f>
        <v>0</v>
      </c>
      <c r="W17" s="90"/>
      <c r="X17" s="90"/>
      <c r="Y17" s="91"/>
      <c r="Z17" s="92"/>
      <c r="AA17" s="94">
        <f>SUM(W17,Y17)</f>
        <v>0</v>
      </c>
      <c r="AB17" s="95">
        <f>SUM(X17,Z17)</f>
        <v>0</v>
      </c>
      <c r="AC17" s="118">
        <f>SUM(O17,P17,U17,V17,AA17,AB17)</f>
        <v>44</v>
      </c>
    </row>
    <row r="18" spans="1:37" s="19" customFormat="1" ht="19.5" customHeight="1" x14ac:dyDescent="0.25">
      <c r="A18" s="1541" t="s">
        <v>40</v>
      </c>
      <c r="B18" s="1542"/>
      <c r="C18" s="1542"/>
      <c r="D18" s="1542"/>
      <c r="E18" s="1542"/>
      <c r="F18" s="1542"/>
      <c r="G18" s="1542"/>
      <c r="H18" s="1542"/>
      <c r="I18" s="1542"/>
      <c r="J18" s="1542"/>
      <c r="K18" s="1542"/>
      <c r="L18" s="1542"/>
      <c r="M18" s="1542"/>
      <c r="N18" s="1542"/>
      <c r="O18" s="1542"/>
      <c r="P18" s="1542"/>
      <c r="Q18" s="1542"/>
      <c r="R18" s="1542"/>
      <c r="S18" s="1542"/>
      <c r="T18" s="1542"/>
      <c r="U18" s="1542"/>
      <c r="V18" s="1542"/>
      <c r="W18" s="1542"/>
      <c r="X18" s="1542"/>
      <c r="Y18" s="1542"/>
      <c r="Z18" s="1542"/>
      <c r="AA18" s="1542"/>
      <c r="AB18" s="1542"/>
      <c r="AC18" s="1543"/>
    </row>
    <row r="19" spans="1:37" s="19" customFormat="1" ht="19.5" customHeight="1" x14ac:dyDescent="0.25">
      <c r="A19" s="222" t="s">
        <v>58</v>
      </c>
      <c r="B19" s="80">
        <v>1</v>
      </c>
      <c r="C19" s="80">
        <f>B19*27</f>
        <v>27</v>
      </c>
      <c r="D19" s="188">
        <f>B19*22</f>
        <v>22</v>
      </c>
      <c r="E19" s="192">
        <f>D19*1</f>
        <v>22</v>
      </c>
      <c r="F19" s="24"/>
      <c r="G19" s="24"/>
      <c r="H19" s="76">
        <f>B19*2</f>
        <v>2</v>
      </c>
      <c r="I19" s="24">
        <f>C19-D19</f>
        <v>5</v>
      </c>
      <c r="J19" s="193">
        <f>B19*1.5</f>
        <v>1.5</v>
      </c>
      <c r="K19" s="194">
        <v>22</v>
      </c>
      <c r="L19" s="79"/>
      <c r="M19" s="79"/>
      <c r="N19" s="195"/>
      <c r="O19" s="24">
        <f>SUM(K19,M19)</f>
        <v>22</v>
      </c>
      <c r="P19" s="24">
        <f>SUM(L19,N19)</f>
        <v>0</v>
      </c>
      <c r="Q19" s="196"/>
      <c r="R19" s="79"/>
      <c r="S19" s="79"/>
      <c r="T19" s="195"/>
      <c r="U19" s="24">
        <f>SUM(Q19,S19)</f>
        <v>0</v>
      </c>
      <c r="V19" s="80">
        <f>SUM(R19,T19)</f>
        <v>0</v>
      </c>
      <c r="W19" s="196"/>
      <c r="X19" s="79"/>
      <c r="Y19" s="79"/>
      <c r="Z19" s="195"/>
      <c r="AA19" s="197">
        <f>SUM(W19,Y19)</f>
        <v>0</v>
      </c>
      <c r="AB19" s="81">
        <f>SUM(X19,Z19)</f>
        <v>0</v>
      </c>
      <c r="AC19" s="198">
        <f>SUM(O19,P19,U19,V19,AA19,AB19)</f>
        <v>22</v>
      </c>
    </row>
    <row r="20" spans="1:37" s="19" customFormat="1" ht="19.5" customHeight="1" x14ac:dyDescent="0.25">
      <c r="A20" s="222" t="s">
        <v>56</v>
      </c>
      <c r="B20" s="24">
        <v>5</v>
      </c>
      <c r="C20" s="83">
        <f>B20*27</f>
        <v>135</v>
      </c>
      <c r="D20" s="185">
        <v>44</v>
      </c>
      <c r="E20" s="76"/>
      <c r="F20" s="109">
        <v>44</v>
      </c>
      <c r="G20" s="34"/>
      <c r="H20" s="61">
        <v>4</v>
      </c>
      <c r="I20" s="34">
        <v>10</v>
      </c>
      <c r="J20" s="66">
        <v>2</v>
      </c>
      <c r="K20" s="78"/>
      <c r="L20" s="78"/>
      <c r="M20" s="79"/>
      <c r="N20" s="77"/>
      <c r="O20" s="24"/>
      <c r="P20" s="80"/>
      <c r="Q20" s="78"/>
      <c r="R20" s="78"/>
      <c r="S20" s="79"/>
      <c r="T20" s="77"/>
      <c r="U20" s="24"/>
      <c r="V20" s="80"/>
      <c r="W20" s="78"/>
      <c r="X20" s="117">
        <v>44</v>
      </c>
      <c r="Y20" s="79"/>
      <c r="Z20" s="77"/>
      <c r="AA20" s="84">
        <f>SUM(W20,Y20)</f>
        <v>0</v>
      </c>
      <c r="AB20" s="81">
        <v>44</v>
      </c>
      <c r="AC20" s="119">
        <v>44</v>
      </c>
      <c r="AH20" s="739"/>
      <c r="AI20" s="739"/>
      <c r="AK20" s="739"/>
    </row>
    <row r="21" spans="1:37" s="19" customFormat="1" ht="19.5" customHeight="1" thickBot="1" x14ac:dyDescent="0.3">
      <c r="A21" s="223" t="s">
        <v>41</v>
      </c>
      <c r="B21" s="72">
        <v>2</v>
      </c>
      <c r="C21" s="72">
        <f>B21*27</f>
        <v>54</v>
      </c>
      <c r="D21" s="186">
        <f>B21*22</f>
        <v>44</v>
      </c>
      <c r="E21" s="110">
        <f>D21*1</f>
        <v>44</v>
      </c>
      <c r="F21" s="27"/>
      <c r="G21" s="27"/>
      <c r="H21" s="64">
        <f>B21*2</f>
        <v>4</v>
      </c>
      <c r="I21" s="27">
        <f>C21-D21</f>
        <v>10</v>
      </c>
      <c r="J21" s="67">
        <f>B21*1.5</f>
        <v>3</v>
      </c>
      <c r="K21" s="114">
        <v>22</v>
      </c>
      <c r="L21" s="85"/>
      <c r="M21" s="210">
        <v>22</v>
      </c>
      <c r="N21" s="96"/>
      <c r="O21" s="27">
        <f>SUM(K21,M21)</f>
        <v>44</v>
      </c>
      <c r="P21" s="27">
        <f>SUM(L21,N21)</f>
        <v>0</v>
      </c>
      <c r="Q21" s="88"/>
      <c r="R21" s="85"/>
      <c r="S21" s="85"/>
      <c r="T21" s="96"/>
      <c r="U21" s="27">
        <f>SUM(Q21,S21)</f>
        <v>0</v>
      </c>
      <c r="V21" s="72">
        <f>SUM(R21,T21)</f>
        <v>0</v>
      </c>
      <c r="W21" s="88"/>
      <c r="X21" s="85"/>
      <c r="Y21" s="85"/>
      <c r="Z21" s="96"/>
      <c r="AA21" s="86">
        <f>SUM(W21,Y21)</f>
        <v>0</v>
      </c>
      <c r="AB21" s="87">
        <f>SUM(X21,Z21)</f>
        <v>0</v>
      </c>
      <c r="AC21" s="120">
        <f>SUM(O21,P21,U21,V21,AA21,AB21)</f>
        <v>44</v>
      </c>
    </row>
    <row r="22" spans="1:37" ht="31.5" customHeight="1" thickBot="1" x14ac:dyDescent="0.3">
      <c r="A22" s="158" t="s">
        <v>42</v>
      </c>
      <c r="B22" s="70"/>
      <c r="C22" s="70"/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0"/>
      <c r="Z22" s="70"/>
      <c r="AA22" s="70"/>
      <c r="AB22" s="70"/>
      <c r="AC22" s="71"/>
      <c r="AD22" s="19"/>
      <c r="AE22" s="19"/>
      <c r="AF22" s="19"/>
      <c r="AG22" s="19"/>
    </row>
    <row r="23" spans="1:37" s="19" customFormat="1" ht="16.899999999999999" customHeight="1" x14ac:dyDescent="0.25">
      <c r="A23" s="224" t="s">
        <v>170</v>
      </c>
      <c r="B23" s="34">
        <v>5</v>
      </c>
      <c r="C23" s="34">
        <f>B23*27</f>
        <v>135</v>
      </c>
      <c r="D23" s="185">
        <f>B23*22</f>
        <v>110</v>
      </c>
      <c r="E23" s="111">
        <f>D23*0.3</f>
        <v>33</v>
      </c>
      <c r="F23" s="111">
        <f t="shared" ref="F23:F34" si="0">D23-E23</f>
        <v>77</v>
      </c>
      <c r="G23" s="34"/>
      <c r="H23" s="34">
        <f t="shared" ref="H23:H34" si="1">B23*2</f>
        <v>10</v>
      </c>
      <c r="I23" s="34">
        <f>C23-D23</f>
        <v>25</v>
      </c>
      <c r="J23" s="55">
        <f>B23-1.5</f>
        <v>3.5</v>
      </c>
      <c r="K23" s="740">
        <v>33</v>
      </c>
      <c r="L23" s="741">
        <v>77</v>
      </c>
      <c r="M23" s="742"/>
      <c r="N23" s="742"/>
      <c r="O23" s="468">
        <f>SUM(K23,M23)</f>
        <v>33</v>
      </c>
      <c r="P23" s="468">
        <f>SUM(L23,N23)</f>
        <v>77</v>
      </c>
      <c r="Q23" s="743"/>
      <c r="R23" s="744"/>
      <c r="S23" s="293"/>
      <c r="T23" s="292"/>
      <c r="U23" s="468">
        <f>SUM(Q23,S23)</f>
        <v>0</v>
      </c>
      <c r="V23" s="476">
        <f t="shared" ref="V23:V34" si="2">SUM(R23,T23)</f>
        <v>0</v>
      </c>
      <c r="W23" s="744"/>
      <c r="X23" s="744"/>
      <c r="Y23" s="293"/>
      <c r="Z23" s="292"/>
      <c r="AA23" s="84">
        <f>SUM(W23,Y23)</f>
        <v>0</v>
      </c>
      <c r="AB23" s="745">
        <f>SUM(X23,Z23)</f>
        <v>0</v>
      </c>
      <c r="AC23" s="746">
        <f>SUM(O23,P23,U23,V23,AA23,AB23)</f>
        <v>110</v>
      </c>
    </row>
    <row r="24" spans="1:37" s="19" customFormat="1" ht="16.899999999999999" customHeight="1" x14ac:dyDescent="0.25">
      <c r="A24" s="225" t="s">
        <v>171</v>
      </c>
      <c r="B24" s="24">
        <v>5</v>
      </c>
      <c r="C24" s="24">
        <f t="shared" ref="C24:C34" si="3">B24*27</f>
        <v>135</v>
      </c>
      <c r="D24" s="185">
        <f t="shared" ref="D24:D34" si="4">B24*22</f>
        <v>110</v>
      </c>
      <c r="E24" s="111">
        <f>D24*0.3</f>
        <v>33</v>
      </c>
      <c r="F24" s="111">
        <f t="shared" si="0"/>
        <v>77</v>
      </c>
      <c r="G24" s="24"/>
      <c r="H24" s="24">
        <v>22</v>
      </c>
      <c r="I24" s="24">
        <v>50</v>
      </c>
      <c r="J24" s="29">
        <v>10</v>
      </c>
      <c r="K24" s="315"/>
      <c r="L24" s="347"/>
      <c r="M24" s="386"/>
      <c r="N24" s="747"/>
      <c r="O24" s="481">
        <f t="shared" ref="O24:P34" si="5">SUM(K24,M24)</f>
        <v>0</v>
      </c>
      <c r="P24" s="481">
        <f t="shared" si="5"/>
        <v>0</v>
      </c>
      <c r="Q24" s="748"/>
      <c r="R24" s="386"/>
      <c r="S24" s="749">
        <v>33</v>
      </c>
      <c r="T24" s="749">
        <v>77</v>
      </c>
      <c r="U24" s="481">
        <f t="shared" ref="U24:U30" si="6">SUM(Q24,S24)</f>
        <v>33</v>
      </c>
      <c r="V24" s="488">
        <f t="shared" si="2"/>
        <v>77</v>
      </c>
      <c r="W24" s="314"/>
      <c r="X24" s="347"/>
      <c r="Y24" s="347"/>
      <c r="Z24" s="347"/>
      <c r="AA24" s="197">
        <f t="shared" ref="AA24:AB34" si="7">SUM(W24,Y24)</f>
        <v>0</v>
      </c>
      <c r="AB24" s="81">
        <f t="shared" si="7"/>
        <v>0</v>
      </c>
      <c r="AC24" s="746">
        <f t="shared" ref="AC24:AC34" si="8">SUM(O24,P24,U24,V24,AA24,AB24)</f>
        <v>110</v>
      </c>
    </row>
    <row r="25" spans="1:37" s="19" customFormat="1" ht="16.899999999999999" customHeight="1" x14ac:dyDescent="0.25">
      <c r="A25" s="225" t="s">
        <v>172</v>
      </c>
      <c r="B25" s="24">
        <v>10</v>
      </c>
      <c r="C25" s="24">
        <f t="shared" si="3"/>
        <v>270</v>
      </c>
      <c r="D25" s="185">
        <f t="shared" si="4"/>
        <v>220</v>
      </c>
      <c r="E25" s="112">
        <f t="shared" ref="E25:E34" si="9">D25*0.3</f>
        <v>66</v>
      </c>
      <c r="F25" s="111">
        <f t="shared" si="0"/>
        <v>154</v>
      </c>
      <c r="G25" s="28"/>
      <c r="H25" s="24">
        <f t="shared" si="1"/>
        <v>20</v>
      </c>
      <c r="I25" s="24">
        <f t="shared" ref="I25:I34" si="10">C25-D25</f>
        <v>50</v>
      </c>
      <c r="J25" s="29">
        <f t="shared" ref="J25:J34" si="11">B25-1.5</f>
        <v>8.5</v>
      </c>
      <c r="K25" s="750">
        <v>18</v>
      </c>
      <c r="L25" s="751">
        <v>42</v>
      </c>
      <c r="M25" s="752">
        <f>E25-K25</f>
        <v>48</v>
      </c>
      <c r="N25" s="752">
        <f>F25-L25</f>
        <v>112</v>
      </c>
      <c r="O25" s="481">
        <f t="shared" si="5"/>
        <v>66</v>
      </c>
      <c r="P25" s="481">
        <f t="shared" si="5"/>
        <v>154</v>
      </c>
      <c r="Q25" s="753"/>
      <c r="R25" s="754"/>
      <c r="S25" s="755"/>
      <c r="T25" s="756"/>
      <c r="U25" s="481">
        <f t="shared" si="6"/>
        <v>0</v>
      </c>
      <c r="V25" s="488">
        <f t="shared" si="2"/>
        <v>0</v>
      </c>
      <c r="W25" s="314"/>
      <c r="X25" s="347"/>
      <c r="Y25" s="347"/>
      <c r="Z25" s="283"/>
      <c r="AA25" s="197">
        <f t="shared" si="7"/>
        <v>0</v>
      </c>
      <c r="AB25" s="81">
        <f t="shared" si="7"/>
        <v>0</v>
      </c>
      <c r="AC25" s="746">
        <f t="shared" si="8"/>
        <v>220</v>
      </c>
    </row>
    <row r="26" spans="1:37" s="19" customFormat="1" ht="16.899999999999999" customHeight="1" x14ac:dyDescent="0.25">
      <c r="A26" s="225" t="s">
        <v>173</v>
      </c>
      <c r="B26" s="24"/>
      <c r="C26" s="24">
        <v>44</v>
      </c>
      <c r="D26" s="185">
        <v>44</v>
      </c>
      <c r="E26" s="112">
        <v>44</v>
      </c>
      <c r="F26" s="111"/>
      <c r="G26" s="28"/>
      <c r="H26" s="24">
        <v>2</v>
      </c>
      <c r="I26" s="24">
        <v>5</v>
      </c>
      <c r="J26" s="29">
        <v>2</v>
      </c>
      <c r="K26" s="750">
        <v>22</v>
      </c>
      <c r="L26" s="303"/>
      <c r="M26" s="757">
        <v>22</v>
      </c>
      <c r="N26" s="283"/>
      <c r="O26" s="481">
        <f>SUM(K26,M26)</f>
        <v>44</v>
      </c>
      <c r="P26" s="481">
        <f>SUM(L26,N26)</f>
        <v>0</v>
      </c>
      <c r="Q26" s="753"/>
      <c r="R26" s="754"/>
      <c r="S26" s="755"/>
      <c r="T26" s="756"/>
      <c r="U26" s="481"/>
      <c r="V26" s="488"/>
      <c r="W26" s="314"/>
      <c r="X26" s="347"/>
      <c r="Y26" s="347"/>
      <c r="Z26" s="283"/>
      <c r="AA26" s="197">
        <f>SUM(W26,Y26)</f>
        <v>0</v>
      </c>
      <c r="AB26" s="81">
        <f>SUM(X26,Z26)</f>
        <v>0</v>
      </c>
      <c r="AC26" s="746">
        <f t="shared" si="8"/>
        <v>44</v>
      </c>
    </row>
    <row r="27" spans="1:37" s="19" customFormat="1" ht="16.899999999999999" customHeight="1" x14ac:dyDescent="0.25">
      <c r="A27" s="225" t="s">
        <v>174</v>
      </c>
      <c r="B27" s="24">
        <v>5</v>
      </c>
      <c r="C27" s="24">
        <f t="shared" si="3"/>
        <v>135</v>
      </c>
      <c r="D27" s="185">
        <f t="shared" si="4"/>
        <v>110</v>
      </c>
      <c r="E27" s="112">
        <f t="shared" si="9"/>
        <v>33</v>
      </c>
      <c r="F27" s="111">
        <f t="shared" si="0"/>
        <v>77</v>
      </c>
      <c r="G27" s="24"/>
      <c r="H27" s="24">
        <v>22</v>
      </c>
      <c r="I27" s="24">
        <v>50</v>
      </c>
      <c r="J27" s="29">
        <v>10</v>
      </c>
      <c r="K27" s="315"/>
      <c r="L27" s="347"/>
      <c r="M27" s="749">
        <v>10</v>
      </c>
      <c r="N27" s="758">
        <v>24</v>
      </c>
      <c r="O27" s="481">
        <f t="shared" si="5"/>
        <v>10</v>
      </c>
      <c r="P27" s="481">
        <f t="shared" si="5"/>
        <v>24</v>
      </c>
      <c r="Q27" s="759">
        <f>E27-M27</f>
        <v>23</v>
      </c>
      <c r="R27" s="749">
        <f>F27-N27</f>
        <v>53</v>
      </c>
      <c r="S27" s="347"/>
      <c r="T27" s="708"/>
      <c r="U27" s="481">
        <f t="shared" si="6"/>
        <v>23</v>
      </c>
      <c r="V27" s="488">
        <f t="shared" si="2"/>
        <v>53</v>
      </c>
      <c r="W27" s="314"/>
      <c r="X27" s="347"/>
      <c r="Y27" s="347"/>
      <c r="Z27" s="708"/>
      <c r="AA27" s="197">
        <f t="shared" si="7"/>
        <v>0</v>
      </c>
      <c r="AB27" s="81">
        <f t="shared" si="7"/>
        <v>0</v>
      </c>
      <c r="AC27" s="746">
        <f t="shared" si="8"/>
        <v>110</v>
      </c>
    </row>
    <row r="28" spans="1:37" s="19" customFormat="1" ht="16.899999999999999" customHeight="1" x14ac:dyDescent="0.25">
      <c r="A28" s="225" t="s">
        <v>175</v>
      </c>
      <c r="B28" s="24">
        <v>10</v>
      </c>
      <c r="C28" s="24">
        <f t="shared" si="3"/>
        <v>270</v>
      </c>
      <c r="D28" s="185">
        <f t="shared" si="4"/>
        <v>220</v>
      </c>
      <c r="E28" s="112">
        <f t="shared" si="9"/>
        <v>66</v>
      </c>
      <c r="F28" s="111">
        <f t="shared" si="0"/>
        <v>154</v>
      </c>
      <c r="G28" s="24"/>
      <c r="H28" s="24">
        <f t="shared" si="1"/>
        <v>20</v>
      </c>
      <c r="I28" s="24">
        <f t="shared" si="10"/>
        <v>50</v>
      </c>
      <c r="J28" s="29">
        <f t="shared" si="11"/>
        <v>8.5</v>
      </c>
      <c r="K28" s="315"/>
      <c r="L28" s="314"/>
      <c r="M28" s="347"/>
      <c r="N28" s="708"/>
      <c r="O28" s="481">
        <f t="shared" si="5"/>
        <v>0</v>
      </c>
      <c r="P28" s="481">
        <f t="shared" si="5"/>
        <v>0</v>
      </c>
      <c r="Q28" s="760">
        <v>40</v>
      </c>
      <c r="R28" s="761">
        <v>94</v>
      </c>
      <c r="S28" s="749">
        <f>E28-Q28</f>
        <v>26</v>
      </c>
      <c r="T28" s="749">
        <f>F28-R28</f>
        <v>60</v>
      </c>
      <c r="U28" s="481">
        <f t="shared" si="6"/>
        <v>66</v>
      </c>
      <c r="V28" s="488">
        <f t="shared" si="2"/>
        <v>154</v>
      </c>
      <c r="W28" s="314"/>
      <c r="X28" s="347"/>
      <c r="Y28" s="347"/>
      <c r="Z28" s="708"/>
      <c r="AA28" s="197">
        <f t="shared" si="7"/>
        <v>0</v>
      </c>
      <c r="AB28" s="81">
        <f t="shared" si="7"/>
        <v>0</v>
      </c>
      <c r="AC28" s="746">
        <f t="shared" si="8"/>
        <v>220</v>
      </c>
    </row>
    <row r="29" spans="1:37" s="19" customFormat="1" ht="16.899999999999999" customHeight="1" x14ac:dyDescent="0.25">
      <c r="A29" s="225" t="s">
        <v>176</v>
      </c>
      <c r="B29" s="24">
        <v>5</v>
      </c>
      <c r="C29" s="24">
        <f t="shared" si="3"/>
        <v>135</v>
      </c>
      <c r="D29" s="185">
        <f t="shared" si="4"/>
        <v>110</v>
      </c>
      <c r="E29" s="112">
        <f t="shared" si="9"/>
        <v>33</v>
      </c>
      <c r="F29" s="111">
        <f t="shared" si="0"/>
        <v>77</v>
      </c>
      <c r="G29" s="24"/>
      <c r="H29" s="24">
        <f t="shared" si="1"/>
        <v>10</v>
      </c>
      <c r="I29" s="24">
        <f t="shared" si="10"/>
        <v>25</v>
      </c>
      <c r="J29" s="29">
        <f t="shared" si="11"/>
        <v>3.5</v>
      </c>
      <c r="K29" s="315"/>
      <c r="L29" s="347"/>
      <c r="M29" s="347"/>
      <c r="N29" s="708"/>
      <c r="O29" s="481">
        <f t="shared" si="5"/>
        <v>0</v>
      </c>
      <c r="P29" s="481">
        <f t="shared" si="5"/>
        <v>0</v>
      </c>
      <c r="Q29" s="760">
        <v>33</v>
      </c>
      <c r="R29" s="762">
        <v>77</v>
      </c>
      <c r="S29" s="347"/>
      <c r="T29" s="708"/>
      <c r="U29" s="481">
        <f t="shared" si="6"/>
        <v>33</v>
      </c>
      <c r="V29" s="488">
        <f t="shared" si="2"/>
        <v>77</v>
      </c>
      <c r="W29" s="314"/>
      <c r="X29" s="347"/>
      <c r="Y29" s="347"/>
      <c r="Z29" s="708"/>
      <c r="AA29" s="197">
        <f t="shared" si="7"/>
        <v>0</v>
      </c>
      <c r="AB29" s="81">
        <f t="shared" si="7"/>
        <v>0</v>
      </c>
      <c r="AC29" s="746">
        <f t="shared" si="8"/>
        <v>110</v>
      </c>
    </row>
    <row r="30" spans="1:37" s="19" customFormat="1" ht="28.5" customHeight="1" x14ac:dyDescent="0.25">
      <c r="A30" s="225" t="s">
        <v>177</v>
      </c>
      <c r="B30" s="24">
        <v>5</v>
      </c>
      <c r="C30" s="24">
        <f t="shared" si="3"/>
        <v>135</v>
      </c>
      <c r="D30" s="185">
        <f t="shared" si="4"/>
        <v>110</v>
      </c>
      <c r="E30" s="112">
        <f t="shared" si="9"/>
        <v>33</v>
      </c>
      <c r="F30" s="111">
        <f t="shared" si="0"/>
        <v>77</v>
      </c>
      <c r="G30" s="24"/>
      <c r="H30" s="24">
        <f t="shared" si="1"/>
        <v>10</v>
      </c>
      <c r="I30" s="24">
        <f t="shared" si="10"/>
        <v>25</v>
      </c>
      <c r="J30" s="29">
        <f t="shared" si="11"/>
        <v>3.5</v>
      </c>
      <c r="K30" s="315"/>
      <c r="L30" s="347"/>
      <c r="M30" s="347"/>
      <c r="N30" s="708"/>
      <c r="O30" s="481">
        <f t="shared" si="5"/>
        <v>0</v>
      </c>
      <c r="P30" s="481">
        <f t="shared" si="5"/>
        <v>0</v>
      </c>
      <c r="Q30" s="315"/>
      <c r="R30" s="347"/>
      <c r="S30" s="347"/>
      <c r="T30" s="708"/>
      <c r="U30" s="481">
        <f t="shared" si="6"/>
        <v>0</v>
      </c>
      <c r="V30" s="488">
        <f t="shared" si="2"/>
        <v>0</v>
      </c>
      <c r="W30" s="761">
        <v>33</v>
      </c>
      <c r="X30" s="762">
        <v>77</v>
      </c>
      <c r="Y30" s="347"/>
      <c r="Z30" s="347"/>
      <c r="AA30" s="197">
        <f t="shared" si="7"/>
        <v>33</v>
      </c>
      <c r="AB30" s="81">
        <f t="shared" si="7"/>
        <v>77</v>
      </c>
      <c r="AC30" s="746">
        <f t="shared" si="8"/>
        <v>110</v>
      </c>
    </row>
    <row r="31" spans="1:37" s="19" customFormat="1" ht="28.5" customHeight="1" x14ac:dyDescent="0.25">
      <c r="A31" s="225" t="s">
        <v>178</v>
      </c>
      <c r="B31" s="24">
        <v>5</v>
      </c>
      <c r="C31" s="24">
        <f>B31*27</f>
        <v>135</v>
      </c>
      <c r="D31" s="185">
        <f>B31*22</f>
        <v>110</v>
      </c>
      <c r="E31" s="112">
        <f>D31*0.3</f>
        <v>33</v>
      </c>
      <c r="F31" s="111">
        <f t="shared" si="0"/>
        <v>77</v>
      </c>
      <c r="G31" s="24"/>
      <c r="H31" s="24">
        <f>B31*2</f>
        <v>10</v>
      </c>
      <c r="I31" s="24">
        <f>C31-D31</f>
        <v>25</v>
      </c>
      <c r="J31" s="29">
        <f>B31-1.5</f>
        <v>3.5</v>
      </c>
      <c r="K31" s="315"/>
      <c r="L31" s="347"/>
      <c r="M31" s="347"/>
      <c r="N31" s="708"/>
      <c r="O31" s="481">
        <f t="shared" si="5"/>
        <v>0</v>
      </c>
      <c r="P31" s="481">
        <f t="shared" si="5"/>
        <v>0</v>
      </c>
      <c r="Q31" s="315"/>
      <c r="R31" s="347"/>
      <c r="S31" s="347"/>
      <c r="T31" s="708"/>
      <c r="U31" s="481">
        <f>SUM(Q31,S31)</f>
        <v>0</v>
      </c>
      <c r="V31" s="488">
        <f>SUM(R31,T31)</f>
        <v>0</v>
      </c>
      <c r="W31" s="761">
        <v>33</v>
      </c>
      <c r="X31" s="762">
        <v>77</v>
      </c>
      <c r="Y31" s="347"/>
      <c r="Z31" s="347"/>
      <c r="AA31" s="197">
        <f t="shared" si="7"/>
        <v>33</v>
      </c>
      <c r="AB31" s="81">
        <f t="shared" si="7"/>
        <v>77</v>
      </c>
      <c r="AC31" s="746">
        <f t="shared" si="8"/>
        <v>110</v>
      </c>
    </row>
    <row r="32" spans="1:37" s="19" customFormat="1" ht="28.5" customHeight="1" x14ac:dyDescent="0.25">
      <c r="A32" s="225" t="s">
        <v>179</v>
      </c>
      <c r="B32" s="24">
        <v>5</v>
      </c>
      <c r="C32" s="24">
        <f>B32*27</f>
        <v>135</v>
      </c>
      <c r="D32" s="185">
        <f>B32*22</f>
        <v>110</v>
      </c>
      <c r="E32" s="112">
        <f>D32*0.3</f>
        <v>33</v>
      </c>
      <c r="F32" s="111">
        <f t="shared" si="0"/>
        <v>77</v>
      </c>
      <c r="G32" s="24"/>
      <c r="H32" s="24">
        <f>B32*2</f>
        <v>10</v>
      </c>
      <c r="I32" s="24">
        <f>C32-D32</f>
        <v>25</v>
      </c>
      <c r="J32" s="29">
        <f>B32-1.5</f>
        <v>3.5</v>
      </c>
      <c r="K32" s="315"/>
      <c r="L32" s="347"/>
      <c r="M32" s="347"/>
      <c r="N32" s="708"/>
      <c r="O32" s="481">
        <f t="shared" si="5"/>
        <v>0</v>
      </c>
      <c r="P32" s="481">
        <f t="shared" si="5"/>
        <v>0</v>
      </c>
      <c r="Q32" s="315"/>
      <c r="R32" s="347"/>
      <c r="S32" s="347"/>
      <c r="T32" s="708"/>
      <c r="U32" s="481">
        <f>SUM(Q32,S32)</f>
        <v>0</v>
      </c>
      <c r="V32" s="488">
        <f>SUM(R32,T32)</f>
        <v>0</v>
      </c>
      <c r="W32" s="761">
        <v>33</v>
      </c>
      <c r="X32" s="762">
        <v>77</v>
      </c>
      <c r="Y32" s="347"/>
      <c r="Z32" s="347"/>
      <c r="AA32" s="197">
        <f t="shared" si="7"/>
        <v>33</v>
      </c>
      <c r="AB32" s="81">
        <f t="shared" si="7"/>
        <v>77</v>
      </c>
      <c r="AC32" s="746">
        <f t="shared" si="8"/>
        <v>110</v>
      </c>
    </row>
    <row r="33" spans="1:256" s="19" customFormat="1" ht="16.899999999999999" customHeight="1" x14ac:dyDescent="0.25">
      <c r="A33" s="763" t="s">
        <v>180</v>
      </c>
      <c r="B33" s="24"/>
      <c r="C33" s="24">
        <v>44</v>
      </c>
      <c r="D33" s="185">
        <v>44</v>
      </c>
      <c r="E33" s="112">
        <v>44</v>
      </c>
      <c r="F33" s="111"/>
      <c r="G33" s="28"/>
      <c r="H33" s="24">
        <v>2</v>
      </c>
      <c r="I33" s="24">
        <v>5</v>
      </c>
      <c r="J33" s="29">
        <v>2</v>
      </c>
      <c r="K33" s="285"/>
      <c r="L33" s="303"/>
      <c r="M33" s="284"/>
      <c r="N33" s="283"/>
      <c r="O33" s="481">
        <f t="shared" si="5"/>
        <v>0</v>
      </c>
      <c r="P33" s="481">
        <f t="shared" si="5"/>
        <v>0</v>
      </c>
      <c r="Q33" s="753"/>
      <c r="R33" s="754"/>
      <c r="S33" s="755"/>
      <c r="T33" s="756"/>
      <c r="U33" s="481"/>
      <c r="V33" s="488"/>
      <c r="W33" s="761">
        <v>22</v>
      </c>
      <c r="X33" s="347"/>
      <c r="Y33" s="347"/>
      <c r="Z33" s="283"/>
      <c r="AA33" s="197">
        <f t="shared" si="7"/>
        <v>22</v>
      </c>
      <c r="AB33" s="81">
        <f t="shared" si="7"/>
        <v>0</v>
      </c>
      <c r="AC33" s="746">
        <f>SUM(O33,P33,U33,V33,AA33,AB33)</f>
        <v>22</v>
      </c>
    </row>
    <row r="34" spans="1:256" s="19" customFormat="1" ht="16.899999999999999" customHeight="1" thickBot="1" x14ac:dyDescent="0.3">
      <c r="A34" s="225" t="s">
        <v>181</v>
      </c>
      <c r="B34" s="24">
        <v>5</v>
      </c>
      <c r="C34" s="24">
        <f t="shared" si="3"/>
        <v>135</v>
      </c>
      <c r="D34" s="185">
        <f t="shared" si="4"/>
        <v>110</v>
      </c>
      <c r="E34" s="112">
        <f t="shared" si="9"/>
        <v>33</v>
      </c>
      <c r="F34" s="111">
        <f t="shared" si="0"/>
        <v>77</v>
      </c>
      <c r="G34" s="24"/>
      <c r="H34" s="24">
        <f t="shared" si="1"/>
        <v>10</v>
      </c>
      <c r="I34" s="24">
        <f t="shared" si="10"/>
        <v>25</v>
      </c>
      <c r="J34" s="29">
        <f t="shared" si="11"/>
        <v>3.5</v>
      </c>
      <c r="K34" s="315"/>
      <c r="L34" s="314"/>
      <c r="M34" s="347"/>
      <c r="N34" s="708"/>
      <c r="O34" s="481">
        <f t="shared" si="5"/>
        <v>0</v>
      </c>
      <c r="P34" s="481">
        <f t="shared" si="5"/>
        <v>0</v>
      </c>
      <c r="Q34" s="315"/>
      <c r="R34" s="314"/>
      <c r="S34" s="347"/>
      <c r="T34" s="708"/>
      <c r="U34" s="481">
        <f>SUM(Q34,S34)</f>
        <v>0</v>
      </c>
      <c r="V34" s="488">
        <f t="shared" si="2"/>
        <v>0</v>
      </c>
      <c r="W34" s="761">
        <v>33</v>
      </c>
      <c r="X34" s="762">
        <v>77</v>
      </c>
      <c r="Y34" s="386"/>
      <c r="Z34" s="386"/>
      <c r="AA34" s="197">
        <f t="shared" si="7"/>
        <v>33</v>
      </c>
      <c r="AB34" s="81">
        <f t="shared" si="7"/>
        <v>77</v>
      </c>
      <c r="AC34" s="746">
        <f t="shared" si="8"/>
        <v>110</v>
      </c>
    </row>
    <row r="35" spans="1:256" s="19" customFormat="1" ht="16.899999999999999" customHeight="1" thickBot="1" x14ac:dyDescent="0.3">
      <c r="A35" s="764" t="s">
        <v>20</v>
      </c>
      <c r="B35" s="765">
        <f t="shared" ref="B35:I35" si="12">SUM(B17:B34)</f>
        <v>70</v>
      </c>
      <c r="C35" s="765">
        <f t="shared" si="12"/>
        <v>1978</v>
      </c>
      <c r="D35" s="765">
        <f t="shared" si="12"/>
        <v>1562</v>
      </c>
      <c r="E35" s="59">
        <f t="shared" si="12"/>
        <v>594</v>
      </c>
      <c r="F35" s="59">
        <f t="shared" si="12"/>
        <v>968</v>
      </c>
      <c r="G35" s="59">
        <f t="shared" si="12"/>
        <v>0</v>
      </c>
      <c r="H35" s="60">
        <f t="shared" si="12"/>
        <v>162</v>
      </c>
      <c r="I35" s="60">
        <f t="shared" si="12"/>
        <v>395</v>
      </c>
      <c r="J35" s="60">
        <v>78</v>
      </c>
      <c r="K35" s="60">
        <f t="shared" ref="K35:AC35" si="13">SUM(K17:K34)</f>
        <v>161</v>
      </c>
      <c r="L35" s="60">
        <f t="shared" si="13"/>
        <v>119</v>
      </c>
      <c r="M35" s="60">
        <f t="shared" si="13"/>
        <v>102</v>
      </c>
      <c r="N35" s="60">
        <f t="shared" si="13"/>
        <v>136</v>
      </c>
      <c r="O35" s="60">
        <f t="shared" si="13"/>
        <v>263</v>
      </c>
      <c r="P35" s="60">
        <f t="shared" si="13"/>
        <v>255</v>
      </c>
      <c r="Q35" s="60">
        <f t="shared" si="13"/>
        <v>96</v>
      </c>
      <c r="R35" s="60">
        <f t="shared" si="13"/>
        <v>224</v>
      </c>
      <c r="S35" s="60">
        <f t="shared" si="13"/>
        <v>59</v>
      </c>
      <c r="T35" s="60">
        <f t="shared" si="13"/>
        <v>137</v>
      </c>
      <c r="U35" s="60">
        <f t="shared" si="13"/>
        <v>155</v>
      </c>
      <c r="V35" s="60">
        <f t="shared" si="13"/>
        <v>361</v>
      </c>
      <c r="W35" s="60">
        <f t="shared" si="13"/>
        <v>154</v>
      </c>
      <c r="X35" s="60">
        <f t="shared" si="13"/>
        <v>352</v>
      </c>
      <c r="Y35" s="60">
        <f t="shared" si="13"/>
        <v>0</v>
      </c>
      <c r="Z35" s="60">
        <f t="shared" si="13"/>
        <v>0</v>
      </c>
      <c r="AA35" s="60">
        <f t="shared" si="13"/>
        <v>154</v>
      </c>
      <c r="AB35" s="60">
        <f t="shared" si="13"/>
        <v>352</v>
      </c>
      <c r="AC35" s="60">
        <f t="shared" si="13"/>
        <v>1540</v>
      </c>
    </row>
    <row r="36" spans="1:256" s="19" customFormat="1" ht="16.899999999999999" customHeight="1" thickBot="1" x14ac:dyDescent="0.3">
      <c r="A36" s="1625" t="s">
        <v>51</v>
      </c>
      <c r="B36" s="1626"/>
      <c r="C36" s="1626"/>
      <c r="D36" s="1626"/>
      <c r="E36" s="1626"/>
      <c r="F36" s="1626"/>
      <c r="G36" s="1626"/>
      <c r="H36" s="1626"/>
      <c r="I36" s="1626"/>
      <c r="J36" s="1626"/>
      <c r="K36" s="1626"/>
      <c r="L36" s="1626"/>
      <c r="M36" s="1626"/>
      <c r="N36" s="1626"/>
      <c r="O36" s="1627"/>
      <c r="P36" s="1627"/>
      <c r="Q36" s="1627"/>
      <c r="R36" s="1627"/>
      <c r="S36" s="1627"/>
      <c r="T36" s="1627"/>
      <c r="U36" s="1627"/>
      <c r="V36" s="1627"/>
      <c r="W36" s="1626"/>
      <c r="X36" s="1626"/>
      <c r="Y36" s="1626"/>
      <c r="Z36" s="1626"/>
      <c r="AA36" s="1626"/>
      <c r="AB36" s="1626"/>
      <c r="AC36" s="1628"/>
    </row>
    <row r="37" spans="1:256" s="19" customFormat="1" ht="16.899999999999999" customHeight="1" x14ac:dyDescent="0.25">
      <c r="A37" s="766" t="s">
        <v>182</v>
      </c>
      <c r="B37" s="93">
        <v>10</v>
      </c>
      <c r="C37" s="93">
        <f>B37*27</f>
        <v>270</v>
      </c>
      <c r="D37" s="184">
        <f>B37*22</f>
        <v>220</v>
      </c>
      <c r="E37" s="123">
        <f>D37*0.3</f>
        <v>66</v>
      </c>
      <c r="F37" s="123">
        <f>D37-E37</f>
        <v>154</v>
      </c>
      <c r="G37" s="767"/>
      <c r="H37" s="62">
        <f>B37*2</f>
        <v>20</v>
      </c>
      <c r="I37" s="62">
        <f>C37-D37</f>
        <v>50</v>
      </c>
      <c r="J37" s="124">
        <f>B37*1.5</f>
        <v>15</v>
      </c>
      <c r="K37" s="126"/>
      <c r="L37" s="127"/>
      <c r="M37" s="127"/>
      <c r="N37" s="128"/>
      <c r="O37" s="125">
        <f t="shared" ref="O37:P40" si="14">SUM(K37,M37)</f>
        <v>0</v>
      </c>
      <c r="P37" s="768">
        <f t="shared" si="14"/>
        <v>0</v>
      </c>
      <c r="Q37" s="126"/>
      <c r="R37" s="127"/>
      <c r="S37" s="127"/>
      <c r="T37" s="128"/>
      <c r="U37" s="125">
        <f t="shared" ref="U37:V40" si="15">SUM(Q37,S37)</f>
        <v>0</v>
      </c>
      <c r="V37" s="769">
        <f t="shared" si="15"/>
        <v>0</v>
      </c>
      <c r="W37" s="770"/>
      <c r="X37" s="422"/>
      <c r="Y37" s="422"/>
      <c r="Z37" s="424"/>
      <c r="AA37" s="94">
        <f t="shared" ref="AA37:AB40" si="16">SUM(W37,Y37)</f>
        <v>0</v>
      </c>
      <c r="AB37" s="95">
        <f t="shared" si="16"/>
        <v>0</v>
      </c>
      <c r="AC37" s="118">
        <f>SUM(O37,P37,U37,V37,AA37,AB37)</f>
        <v>0</v>
      </c>
    </row>
    <row r="38" spans="1:256" s="19" customFormat="1" ht="16.899999999999999" customHeight="1" x14ac:dyDescent="0.25">
      <c r="A38" s="225" t="s">
        <v>165</v>
      </c>
      <c r="B38" s="80">
        <v>10</v>
      </c>
      <c r="C38" s="80">
        <f>B38*27</f>
        <v>270</v>
      </c>
      <c r="D38" s="188">
        <f>B38*22</f>
        <v>220</v>
      </c>
      <c r="E38" s="109">
        <f>D38*0.3</f>
        <v>66</v>
      </c>
      <c r="F38" s="109">
        <f>D38-E38</f>
        <v>154</v>
      </c>
      <c r="G38" s="771"/>
      <c r="H38" s="24">
        <f>B38*2</f>
        <v>20</v>
      </c>
      <c r="I38" s="24">
        <f>C38-D38</f>
        <v>50</v>
      </c>
      <c r="J38" s="29">
        <f>B38*1.5</f>
        <v>15</v>
      </c>
      <c r="K38" s="772"/>
      <c r="L38" s="79"/>
      <c r="M38" s="79"/>
      <c r="N38" s="77"/>
      <c r="O38" s="773">
        <f t="shared" si="14"/>
        <v>0</v>
      </c>
      <c r="P38" s="774">
        <f t="shared" si="14"/>
        <v>0</v>
      </c>
      <c r="Q38" s="772"/>
      <c r="R38" s="203"/>
      <c r="S38" s="203"/>
      <c r="T38" s="775"/>
      <c r="U38" s="773">
        <f t="shared" si="15"/>
        <v>0</v>
      </c>
      <c r="V38" s="776">
        <f t="shared" si="15"/>
        <v>0</v>
      </c>
      <c r="W38" s="117">
        <v>66</v>
      </c>
      <c r="X38" s="207">
        <v>154</v>
      </c>
      <c r="Y38" s="201"/>
      <c r="Z38" s="429"/>
      <c r="AA38" s="197">
        <f t="shared" si="16"/>
        <v>66</v>
      </c>
      <c r="AB38" s="81">
        <f t="shared" si="16"/>
        <v>154</v>
      </c>
      <c r="AC38" s="198">
        <f>SUM(O38,P38,U38,V38,AA38,AB38)</f>
        <v>220</v>
      </c>
    </row>
    <row r="39" spans="1:256" s="19" customFormat="1" ht="16.899999999999999" customHeight="1" x14ac:dyDescent="0.25">
      <c r="A39" s="225" t="s">
        <v>183</v>
      </c>
      <c r="B39" s="83">
        <v>5</v>
      </c>
      <c r="C39" s="83">
        <f>B39*27</f>
        <v>135</v>
      </c>
      <c r="D39" s="188">
        <f>B39*22</f>
        <v>110</v>
      </c>
      <c r="E39" s="109">
        <f>D39*0.3</f>
        <v>33</v>
      </c>
      <c r="F39" s="109">
        <f>D39-E39</f>
        <v>77</v>
      </c>
      <c r="G39" s="771"/>
      <c r="H39" s="24">
        <f>B39*2</f>
        <v>10</v>
      </c>
      <c r="I39" s="24">
        <f>C39-D39</f>
        <v>25</v>
      </c>
      <c r="J39" s="29">
        <f>B39*1.5</f>
        <v>7.5</v>
      </c>
      <c r="K39" s="772"/>
      <c r="L39" s="203"/>
      <c r="M39" s="203"/>
      <c r="N39" s="775"/>
      <c r="O39" s="773">
        <f t="shared" si="14"/>
        <v>0</v>
      </c>
      <c r="P39" s="774">
        <f t="shared" si="14"/>
        <v>0</v>
      </c>
      <c r="Q39" s="772"/>
      <c r="R39" s="203"/>
      <c r="S39" s="203"/>
      <c r="T39" s="775"/>
      <c r="U39" s="773">
        <f t="shared" si="15"/>
        <v>0</v>
      </c>
      <c r="V39" s="776">
        <f t="shared" si="15"/>
        <v>0</v>
      </c>
      <c r="W39" s="517"/>
      <c r="X39" s="201"/>
      <c r="Y39" s="201"/>
      <c r="Z39" s="429"/>
      <c r="AA39" s="197">
        <f t="shared" si="16"/>
        <v>0</v>
      </c>
      <c r="AB39" s="81">
        <f t="shared" si="16"/>
        <v>0</v>
      </c>
      <c r="AC39" s="198">
        <f>SUM(O39,P39,U39,V39,AA39,AB39)</f>
        <v>0</v>
      </c>
    </row>
    <row r="40" spans="1:256" s="19" customFormat="1" ht="16.899999999999999" customHeight="1" thickBot="1" x14ac:dyDescent="0.3">
      <c r="A40" s="664" t="s">
        <v>184</v>
      </c>
      <c r="B40" s="72">
        <v>5</v>
      </c>
      <c r="C40" s="72">
        <f>B40*27</f>
        <v>135</v>
      </c>
      <c r="D40" s="186">
        <f>B40*22</f>
        <v>110</v>
      </c>
      <c r="E40" s="549">
        <f>D40*0.3</f>
        <v>33</v>
      </c>
      <c r="F40" s="549">
        <f>D40-E40</f>
        <v>77</v>
      </c>
      <c r="G40" s="777"/>
      <c r="H40" s="27">
        <f>B40*2</f>
        <v>10</v>
      </c>
      <c r="I40" s="27">
        <f>C40-D40</f>
        <v>25</v>
      </c>
      <c r="J40" s="552">
        <f>B40*1.5</f>
        <v>7.5</v>
      </c>
      <c r="K40" s="778"/>
      <c r="L40" s="85"/>
      <c r="M40" s="85"/>
      <c r="N40" s="779"/>
      <c r="O40" s="780">
        <f t="shared" si="14"/>
        <v>0</v>
      </c>
      <c r="P40" s="781">
        <f t="shared" si="14"/>
        <v>0</v>
      </c>
      <c r="Q40" s="778"/>
      <c r="R40" s="782"/>
      <c r="S40" s="782"/>
      <c r="T40" s="783"/>
      <c r="U40" s="780">
        <f t="shared" si="15"/>
        <v>0</v>
      </c>
      <c r="V40" s="784">
        <f t="shared" si="15"/>
        <v>0</v>
      </c>
      <c r="W40" s="785"/>
      <c r="X40" s="449"/>
      <c r="Y40" s="449"/>
      <c r="Z40" s="450"/>
      <c r="AA40" s="86">
        <f t="shared" si="16"/>
        <v>0</v>
      </c>
      <c r="AB40" s="87">
        <f t="shared" si="16"/>
        <v>0</v>
      </c>
      <c r="AC40" s="120">
        <f>SUM(O40,P40,U40,V40,AA40,AB40)</f>
        <v>0</v>
      </c>
    </row>
    <row r="41" spans="1:256" s="19" customFormat="1" ht="16.899999999999999" customHeight="1" x14ac:dyDescent="0.25">
      <c r="A41" s="1622" t="s">
        <v>54</v>
      </c>
      <c r="B41" s="1623"/>
      <c r="C41" s="1623"/>
      <c r="D41" s="1623"/>
      <c r="E41" s="1623"/>
      <c r="F41" s="1623"/>
      <c r="G41" s="1623"/>
      <c r="H41" s="1623"/>
      <c r="I41" s="1623"/>
      <c r="J41" s="1623"/>
      <c r="K41" s="1623"/>
      <c r="L41" s="1623"/>
      <c r="M41" s="1623"/>
      <c r="N41" s="1623"/>
      <c r="O41" s="1623"/>
      <c r="P41" s="1623"/>
      <c r="Q41" s="1623"/>
      <c r="R41" s="1623"/>
      <c r="S41" s="1623"/>
      <c r="T41" s="1623"/>
      <c r="U41" s="1623"/>
      <c r="V41" s="1623"/>
      <c r="W41" s="1623"/>
      <c r="X41" s="1623"/>
      <c r="Y41" s="1623"/>
      <c r="Z41" s="1623"/>
      <c r="AA41" s="1623"/>
      <c r="AB41" s="1623"/>
      <c r="AC41" s="1624"/>
    </row>
    <row r="42" spans="1:256" s="19" customFormat="1" ht="16.899999999999999" customHeight="1" x14ac:dyDescent="0.25">
      <c r="A42" s="226" t="s">
        <v>55</v>
      </c>
      <c r="B42" s="200">
        <v>10</v>
      </c>
      <c r="C42" s="200">
        <v>270</v>
      </c>
      <c r="D42" s="209">
        <v>220</v>
      </c>
      <c r="E42" s="201" t="s">
        <v>25</v>
      </c>
      <c r="F42" s="201"/>
      <c r="G42" s="207">
        <v>220</v>
      </c>
      <c r="H42" s="79">
        <v>20</v>
      </c>
      <c r="I42" s="79">
        <v>50</v>
      </c>
      <c r="J42" s="202"/>
      <c r="K42" s="203"/>
      <c r="L42" s="79"/>
      <c r="M42" s="79"/>
      <c r="N42" s="79"/>
      <c r="O42" s="203">
        <v>0</v>
      </c>
      <c r="P42" s="203">
        <v>0</v>
      </c>
      <c r="Q42" s="203"/>
      <c r="R42" s="203"/>
      <c r="S42" s="79"/>
      <c r="T42" s="79"/>
      <c r="U42" s="203">
        <v>0</v>
      </c>
      <c r="V42" s="204">
        <v>0</v>
      </c>
      <c r="W42" s="79"/>
      <c r="X42" s="207">
        <v>74</v>
      </c>
      <c r="Y42" s="201"/>
      <c r="Z42" s="207">
        <f>G42-X42</f>
        <v>146</v>
      </c>
      <c r="AA42" s="205">
        <v>0</v>
      </c>
      <c r="AB42" s="206">
        <v>220</v>
      </c>
      <c r="AC42" s="208">
        <v>220</v>
      </c>
    </row>
    <row r="43" spans="1:256" s="19" customFormat="1" ht="16.899999999999999" customHeight="1" thickBot="1" x14ac:dyDescent="0.3">
      <c r="A43" s="786" t="s">
        <v>21</v>
      </c>
      <c r="B43" s="787">
        <v>20</v>
      </c>
      <c r="C43" s="787">
        <v>540</v>
      </c>
      <c r="D43" s="787">
        <v>440</v>
      </c>
      <c r="E43" s="787">
        <f>SUM(E39)</f>
        <v>33</v>
      </c>
      <c r="F43" s="787">
        <f>SUM(F39)</f>
        <v>77</v>
      </c>
      <c r="G43" s="787">
        <v>220</v>
      </c>
      <c r="H43" s="787">
        <v>40</v>
      </c>
      <c r="I43" s="787">
        <v>100</v>
      </c>
      <c r="J43" s="787">
        <f t="shared" ref="J43:Y43" si="17">SUM(J39)</f>
        <v>7.5</v>
      </c>
      <c r="K43" s="787">
        <f t="shared" si="17"/>
        <v>0</v>
      </c>
      <c r="L43" s="787">
        <f t="shared" si="17"/>
        <v>0</v>
      </c>
      <c r="M43" s="787">
        <f t="shared" si="17"/>
        <v>0</v>
      </c>
      <c r="N43" s="787">
        <f t="shared" si="17"/>
        <v>0</v>
      </c>
      <c r="O43" s="787">
        <f t="shared" si="17"/>
        <v>0</v>
      </c>
      <c r="P43" s="787">
        <f t="shared" si="17"/>
        <v>0</v>
      </c>
      <c r="Q43" s="787">
        <f t="shared" si="17"/>
        <v>0</v>
      </c>
      <c r="R43" s="787">
        <f t="shared" si="17"/>
        <v>0</v>
      </c>
      <c r="S43" s="787">
        <f t="shared" si="17"/>
        <v>0</v>
      </c>
      <c r="T43" s="787">
        <f t="shared" si="17"/>
        <v>0</v>
      </c>
      <c r="U43" s="787">
        <f t="shared" si="17"/>
        <v>0</v>
      </c>
      <c r="V43" s="787">
        <f t="shared" si="17"/>
        <v>0</v>
      </c>
      <c r="W43" s="787">
        <f t="shared" si="17"/>
        <v>0</v>
      </c>
      <c r="X43" s="787">
        <f t="shared" si="17"/>
        <v>0</v>
      </c>
      <c r="Y43" s="787">
        <f t="shared" si="17"/>
        <v>0</v>
      </c>
      <c r="Z43" s="787">
        <v>374</v>
      </c>
      <c r="AA43" s="787">
        <f>SUM(AA39)</f>
        <v>0</v>
      </c>
      <c r="AB43" s="787">
        <v>374</v>
      </c>
      <c r="AC43" s="787">
        <v>440</v>
      </c>
    </row>
    <row r="44" spans="1:256" s="19" customFormat="1" ht="16.899999999999999" customHeight="1" thickBot="1" x14ac:dyDescent="0.3">
      <c r="A44" s="788" t="s">
        <v>11</v>
      </c>
      <c r="B44" s="787">
        <v>110</v>
      </c>
      <c r="C44" s="789">
        <v>2970</v>
      </c>
      <c r="D44" s="790">
        <v>2420</v>
      </c>
      <c r="E44" s="791">
        <v>770</v>
      </c>
      <c r="F44" s="790">
        <f>SUM(F35,F43)</f>
        <v>1045</v>
      </c>
      <c r="G44" s="792">
        <f>SUM(G35,G43)</f>
        <v>220</v>
      </c>
      <c r="H44" s="792">
        <v>224</v>
      </c>
      <c r="I44" s="792">
        <v>550</v>
      </c>
      <c r="J44" s="791">
        <f>SUM(J35,J43)</f>
        <v>85.5</v>
      </c>
      <c r="K44" s="792">
        <v>198</v>
      </c>
      <c r="L44" s="792">
        <f>SUM(L35,L43)</f>
        <v>119</v>
      </c>
      <c r="M44" s="792">
        <v>61</v>
      </c>
      <c r="N44" s="792">
        <f>SUM(N35,N43)</f>
        <v>136</v>
      </c>
      <c r="O44" s="792">
        <v>259</v>
      </c>
      <c r="P44" s="792">
        <f t="shared" ref="P44:V44" si="18">SUM(P35,P43)</f>
        <v>255</v>
      </c>
      <c r="Q44" s="792">
        <f t="shared" si="18"/>
        <v>96</v>
      </c>
      <c r="R44" s="792">
        <f t="shared" si="18"/>
        <v>224</v>
      </c>
      <c r="S44" s="792">
        <f t="shared" si="18"/>
        <v>59</v>
      </c>
      <c r="T44" s="792">
        <f t="shared" si="18"/>
        <v>137</v>
      </c>
      <c r="U44" s="792">
        <f t="shared" si="18"/>
        <v>155</v>
      </c>
      <c r="V44" s="792">
        <f t="shared" si="18"/>
        <v>361</v>
      </c>
      <c r="W44" s="792">
        <v>220</v>
      </c>
      <c r="X44" s="792">
        <f>SUM(X35,X43)</f>
        <v>352</v>
      </c>
      <c r="Y44" s="792">
        <f>SUM(Y35,Y43)</f>
        <v>0</v>
      </c>
      <c r="Z44" s="792">
        <f>SUM(Z35,Z43)</f>
        <v>374</v>
      </c>
      <c r="AA44" s="792">
        <v>352</v>
      </c>
      <c r="AB44" s="790">
        <f>SUM(AB35,AB43)</f>
        <v>726</v>
      </c>
      <c r="AC44" s="792">
        <v>2420</v>
      </c>
    </row>
    <row r="45" spans="1:256" s="97" customFormat="1" ht="16.899999999999999" customHeight="1" thickBot="1" x14ac:dyDescent="0.3">
      <c r="A45" s="73" t="s">
        <v>57</v>
      </c>
      <c r="B45" s="44"/>
      <c r="C45" s="36"/>
      <c r="D45" s="36"/>
      <c r="E45" s="45"/>
      <c r="F45" s="36"/>
      <c r="G45" s="44"/>
      <c r="H45" s="44"/>
      <c r="I45" s="44"/>
      <c r="J45" s="45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  <c r="AB45" s="44"/>
      <c r="AC45" s="46"/>
      <c r="AD45" s="19"/>
      <c r="AE45" s="19"/>
      <c r="AF45" s="19"/>
      <c r="AG45" s="19"/>
    </row>
    <row r="46" spans="1:256" s="5" customFormat="1" ht="16.5" customHeight="1" thickBot="1" x14ac:dyDescent="0.3">
      <c r="A46" s="74" t="s">
        <v>32</v>
      </c>
      <c r="B46" s="104">
        <v>10</v>
      </c>
      <c r="C46" s="190">
        <f>$B$46*22</f>
        <v>220</v>
      </c>
      <c r="D46" s="190">
        <f>$B$46*22</f>
        <v>220</v>
      </c>
      <c r="E46" s="105">
        <v>220</v>
      </c>
      <c r="F46" s="105"/>
      <c r="G46" s="106"/>
      <c r="H46" s="105"/>
      <c r="I46" s="106"/>
      <c r="J46" s="105"/>
      <c r="K46" s="100">
        <v>44</v>
      </c>
      <c r="L46" s="101"/>
      <c r="M46" s="101">
        <v>34</v>
      </c>
      <c r="N46" s="107"/>
      <c r="O46" s="99">
        <f>SUM(K46,M46)</f>
        <v>78</v>
      </c>
      <c r="P46" s="105"/>
      <c r="Q46" s="100">
        <v>44</v>
      </c>
      <c r="R46" s="101"/>
      <c r="S46" s="101">
        <v>26</v>
      </c>
      <c r="T46" s="107"/>
      <c r="U46" s="102">
        <f>SUM(Q46,S46)</f>
        <v>70</v>
      </c>
      <c r="V46" s="105"/>
      <c r="W46" s="100">
        <v>44</v>
      </c>
      <c r="X46" s="101"/>
      <c r="Y46" s="101">
        <v>28</v>
      </c>
      <c r="Z46" s="107"/>
      <c r="AA46" s="102">
        <f>SUM(W46,Y46)</f>
        <v>72</v>
      </c>
      <c r="AB46" s="105"/>
      <c r="AC46" s="103">
        <f>SUM(O46,U46,AA46)</f>
        <v>220</v>
      </c>
      <c r="AD46" s="19"/>
      <c r="AE46" s="19"/>
      <c r="AF46" s="19"/>
      <c r="AG46" s="19"/>
      <c r="AH46" s="20"/>
      <c r="AI46" s="20"/>
      <c r="AJ46" s="20"/>
      <c r="AK46" s="20"/>
      <c r="AL46" s="20"/>
      <c r="AM46" s="20"/>
      <c r="AN46" s="20"/>
    </row>
    <row r="47" spans="1:256" s="21" customFormat="1" ht="5.45" customHeight="1" x14ac:dyDescent="0.25">
      <c r="A47" s="75"/>
      <c r="B47" s="38"/>
      <c r="C47" s="3"/>
      <c r="D47" s="26"/>
      <c r="E47" s="39"/>
      <c r="F47" s="39"/>
      <c r="G47" s="39"/>
      <c r="H47" s="39"/>
      <c r="I47" s="39"/>
      <c r="J47" s="39"/>
      <c r="K47" s="39"/>
      <c r="L47" s="39"/>
      <c r="M47" s="40"/>
      <c r="N47" s="40"/>
      <c r="O47" s="41"/>
      <c r="P47" s="40"/>
      <c r="Q47" s="39"/>
      <c r="R47" s="39"/>
      <c r="S47" s="39"/>
      <c r="T47" s="42"/>
      <c r="U47" s="26"/>
      <c r="V47" s="42"/>
      <c r="W47" s="42"/>
      <c r="X47" s="42"/>
      <c r="Y47" s="42"/>
      <c r="Z47" s="42"/>
      <c r="AA47" s="26"/>
      <c r="AB47" s="42"/>
      <c r="AC47" s="26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  <c r="AW47" s="19"/>
      <c r="AX47" s="19"/>
      <c r="AY47" s="19"/>
      <c r="AZ47" s="19"/>
      <c r="BA47" s="19"/>
      <c r="BB47" s="19"/>
      <c r="BC47" s="19"/>
      <c r="BD47" s="19"/>
      <c r="BE47" s="19"/>
      <c r="BF47" s="19"/>
      <c r="BG47" s="19"/>
      <c r="BH47" s="19"/>
      <c r="BI47" s="19"/>
      <c r="BJ47" s="19"/>
      <c r="BK47" s="19"/>
      <c r="BL47" s="19"/>
      <c r="BM47" s="19"/>
      <c r="BN47" s="19"/>
      <c r="BO47" s="19"/>
      <c r="BP47" s="19"/>
      <c r="BQ47" s="19"/>
      <c r="BR47" s="19"/>
      <c r="BS47" s="19"/>
      <c r="BT47" s="19"/>
      <c r="BU47" s="19"/>
      <c r="BV47" s="19"/>
      <c r="BW47" s="19"/>
      <c r="BX47" s="19"/>
      <c r="BY47" s="19"/>
      <c r="BZ47" s="19"/>
      <c r="CA47" s="19"/>
      <c r="CB47" s="19"/>
      <c r="CC47" s="19"/>
      <c r="CD47" s="19"/>
      <c r="CE47" s="19"/>
      <c r="CF47" s="19"/>
      <c r="CG47" s="19"/>
      <c r="CH47" s="19"/>
      <c r="CI47" s="19"/>
      <c r="CJ47" s="19"/>
      <c r="CK47" s="19"/>
      <c r="CL47" s="19"/>
      <c r="CM47" s="19"/>
      <c r="CN47" s="19"/>
      <c r="CO47" s="19"/>
      <c r="CP47" s="19"/>
      <c r="CQ47" s="19"/>
      <c r="CR47" s="19"/>
      <c r="CS47" s="19"/>
      <c r="CT47" s="19"/>
      <c r="CU47" s="19"/>
      <c r="CV47" s="19"/>
      <c r="CW47" s="19"/>
      <c r="CX47" s="19"/>
      <c r="CY47" s="19"/>
      <c r="CZ47" s="19"/>
      <c r="DA47" s="19"/>
      <c r="DB47" s="19"/>
      <c r="DC47" s="19"/>
      <c r="DD47" s="19"/>
      <c r="DE47" s="19"/>
      <c r="DF47" s="19"/>
      <c r="DG47" s="19"/>
      <c r="DH47" s="19"/>
      <c r="DI47" s="19"/>
      <c r="DJ47" s="19"/>
      <c r="DK47" s="19"/>
      <c r="DL47" s="19"/>
      <c r="DM47" s="19"/>
      <c r="DN47" s="19"/>
      <c r="DO47" s="19"/>
      <c r="DP47" s="19"/>
      <c r="DQ47" s="19"/>
      <c r="DR47" s="19"/>
      <c r="DS47" s="19"/>
      <c r="DT47" s="19"/>
      <c r="DU47" s="19"/>
      <c r="DV47" s="19"/>
      <c r="DW47" s="19"/>
      <c r="DX47" s="19"/>
      <c r="DY47" s="19"/>
      <c r="DZ47" s="19"/>
      <c r="EA47" s="19"/>
      <c r="EB47" s="19"/>
      <c r="EC47" s="19"/>
      <c r="ED47" s="19"/>
      <c r="EE47" s="19"/>
      <c r="EF47" s="19"/>
      <c r="EG47" s="19"/>
      <c r="EH47" s="19"/>
      <c r="EI47" s="19"/>
      <c r="EJ47" s="19"/>
      <c r="EK47" s="19"/>
      <c r="EL47" s="19"/>
      <c r="EM47" s="19"/>
      <c r="EN47" s="19"/>
      <c r="EO47" s="19"/>
      <c r="EP47" s="19"/>
      <c r="EQ47" s="19"/>
      <c r="ER47" s="19"/>
      <c r="ES47" s="19"/>
      <c r="ET47" s="19"/>
      <c r="EU47" s="19"/>
      <c r="EV47" s="19"/>
      <c r="EW47" s="19"/>
      <c r="EX47" s="19"/>
      <c r="EY47" s="19"/>
      <c r="EZ47" s="19"/>
      <c r="FA47" s="19"/>
      <c r="FB47" s="19"/>
      <c r="FC47" s="19"/>
      <c r="FD47" s="19"/>
      <c r="FE47" s="19"/>
      <c r="FF47" s="19"/>
      <c r="FG47" s="19"/>
      <c r="FH47" s="19"/>
      <c r="FI47" s="19"/>
      <c r="FJ47" s="19"/>
      <c r="FK47" s="19"/>
      <c r="FL47" s="19"/>
      <c r="FM47" s="19"/>
      <c r="FN47" s="19"/>
      <c r="FO47" s="19"/>
      <c r="FP47" s="19"/>
      <c r="FQ47" s="19"/>
      <c r="FR47" s="19"/>
      <c r="FS47" s="19"/>
      <c r="FT47" s="19"/>
      <c r="FU47" s="19"/>
      <c r="FV47" s="19"/>
      <c r="FW47" s="19"/>
      <c r="FX47" s="19"/>
      <c r="FY47" s="19"/>
      <c r="FZ47" s="19"/>
      <c r="GA47" s="19"/>
      <c r="GB47" s="19"/>
      <c r="GC47" s="19"/>
      <c r="GD47" s="19"/>
      <c r="GE47" s="19"/>
      <c r="GF47" s="19"/>
      <c r="GG47" s="19"/>
      <c r="GH47" s="19"/>
      <c r="GI47" s="19"/>
      <c r="GJ47" s="19"/>
      <c r="GK47" s="19"/>
      <c r="GL47" s="19"/>
      <c r="GM47" s="19"/>
      <c r="GN47" s="19"/>
      <c r="GO47" s="19"/>
      <c r="GP47" s="19"/>
      <c r="GQ47" s="19"/>
      <c r="GR47" s="19"/>
      <c r="GS47" s="19"/>
      <c r="GT47" s="19"/>
      <c r="GU47" s="19"/>
      <c r="GV47" s="19"/>
      <c r="GW47" s="19"/>
      <c r="GX47" s="19"/>
      <c r="GY47" s="19"/>
      <c r="GZ47" s="19"/>
      <c r="HA47" s="19"/>
      <c r="HB47" s="19"/>
      <c r="HC47" s="19"/>
      <c r="HD47" s="19"/>
      <c r="HE47" s="19"/>
      <c r="HF47" s="19"/>
      <c r="HG47" s="19"/>
      <c r="HH47" s="19"/>
      <c r="HI47" s="19"/>
      <c r="HJ47" s="19"/>
      <c r="HK47" s="19"/>
      <c r="HL47" s="19"/>
      <c r="HM47" s="19"/>
      <c r="HN47" s="19"/>
      <c r="HO47" s="19"/>
      <c r="HP47" s="19"/>
      <c r="HQ47" s="19"/>
      <c r="HR47" s="19"/>
      <c r="HS47" s="19"/>
      <c r="HT47" s="19"/>
      <c r="HU47" s="19"/>
      <c r="HV47" s="19"/>
      <c r="HW47" s="19"/>
      <c r="HX47" s="19"/>
      <c r="HY47" s="19"/>
      <c r="HZ47" s="19"/>
      <c r="IA47" s="19"/>
      <c r="IB47" s="19"/>
      <c r="IC47" s="19"/>
      <c r="ID47" s="19"/>
      <c r="IE47" s="19"/>
      <c r="IF47" s="19"/>
      <c r="IG47" s="19"/>
      <c r="IH47" s="19"/>
      <c r="II47" s="19"/>
      <c r="IJ47" s="19"/>
      <c r="IK47" s="19"/>
      <c r="IL47" s="19"/>
      <c r="IM47" s="19"/>
      <c r="IN47" s="19"/>
      <c r="IO47" s="19"/>
      <c r="IP47" s="19"/>
      <c r="IQ47" s="19"/>
      <c r="IR47" s="19"/>
      <c r="IS47" s="19"/>
      <c r="IT47" s="19"/>
      <c r="IU47" s="19"/>
      <c r="IV47" s="19"/>
    </row>
    <row r="48" spans="1:256" s="5" customFormat="1" ht="26.25" customHeight="1" x14ac:dyDescent="0.25">
      <c r="A48" s="2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2"/>
      <c r="U48" s="2"/>
      <c r="V48" s="2"/>
      <c r="W48" s="2"/>
      <c r="X48" s="1"/>
      <c r="Y48" s="1"/>
      <c r="Z48" s="1"/>
      <c r="AA48" s="1"/>
      <c r="AB48" s="1"/>
      <c r="AC48" s="1"/>
      <c r="AE48" s="1"/>
      <c r="AF48" s="1"/>
    </row>
    <row r="49" spans="1:32" s="5" customFormat="1" ht="8.25" customHeight="1" x14ac:dyDescent="0.25">
      <c r="A49" s="2"/>
      <c r="B49" s="8"/>
      <c r="C49" s="8"/>
      <c r="D49" s="2"/>
      <c r="E49" s="8"/>
      <c r="F49" s="8"/>
      <c r="G49" s="8"/>
      <c r="H49" s="8"/>
      <c r="I49" s="8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1"/>
      <c r="Y49" s="1"/>
      <c r="Z49" s="1"/>
      <c r="AA49" s="1"/>
      <c r="AB49" s="1"/>
      <c r="AC49" s="1"/>
      <c r="AE49" s="1"/>
      <c r="AF49" s="1"/>
    </row>
    <row r="50" spans="1:32" s="5" customFormat="1" ht="15.75" x14ac:dyDescent="0.25">
      <c r="A50" s="9"/>
      <c r="B50" s="8"/>
      <c r="C50" s="8"/>
      <c r="D50" s="2"/>
      <c r="E50" s="8"/>
      <c r="F50" s="8"/>
      <c r="G50" s="8"/>
      <c r="H50" s="8"/>
      <c r="I50" s="8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1"/>
      <c r="Y50" s="1"/>
      <c r="Z50" s="1"/>
      <c r="AA50" s="1"/>
      <c r="AB50" s="1"/>
      <c r="AC50" s="1"/>
      <c r="AE50" s="1"/>
      <c r="AF50" s="1"/>
    </row>
    <row r="51" spans="1:32" s="5" customFormat="1" ht="15.75" customHeight="1" x14ac:dyDescent="0.25">
      <c r="A51" s="2"/>
      <c r="B51" s="8"/>
      <c r="C51" s="8"/>
      <c r="D51" s="2"/>
      <c r="E51" s="8"/>
      <c r="F51" s="8"/>
      <c r="G51" s="8"/>
      <c r="H51" s="8"/>
      <c r="I51" s="8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1"/>
      <c r="Y51" s="1"/>
      <c r="Z51" s="1"/>
      <c r="AA51" s="1"/>
      <c r="AB51" s="1"/>
      <c r="AC51" s="1"/>
      <c r="AE51" s="1"/>
      <c r="AF51" s="1"/>
    </row>
    <row r="52" spans="1:32" x14ac:dyDescent="0.2">
      <c r="A52" s="2"/>
      <c r="B52" s="8"/>
      <c r="C52" s="8"/>
      <c r="D52" s="2"/>
      <c r="E52" s="8"/>
      <c r="F52" s="8"/>
      <c r="G52" s="8"/>
      <c r="H52" s="8"/>
      <c r="I52" s="8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32" x14ac:dyDescent="0.2">
      <c r="A53" s="2"/>
      <c r="B53" s="8"/>
      <c r="C53" s="8"/>
      <c r="D53" s="2"/>
      <c r="E53" s="8"/>
      <c r="F53" s="8"/>
      <c r="G53" s="8"/>
      <c r="H53" s="8"/>
      <c r="I53" s="8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32" x14ac:dyDescent="0.2">
      <c r="A54" s="2"/>
      <c r="B54" s="8"/>
      <c r="C54" s="8"/>
      <c r="D54" s="2"/>
      <c r="E54" s="8"/>
      <c r="F54" s="8"/>
      <c r="G54" s="8"/>
      <c r="H54" s="8"/>
      <c r="I54" s="8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32" x14ac:dyDescent="0.2">
      <c r="A55" s="2"/>
      <c r="B55" s="8"/>
      <c r="C55" s="8"/>
      <c r="D55" s="2"/>
      <c r="E55" s="8"/>
      <c r="F55" s="8"/>
      <c r="G55" s="8"/>
      <c r="H55" s="8"/>
      <c r="I55" s="8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32" x14ac:dyDescent="0.2">
      <c r="A56" s="2"/>
      <c r="B56" s="8"/>
      <c r="C56" s="8"/>
      <c r="D56" s="2"/>
      <c r="E56" s="8"/>
      <c r="F56" s="8"/>
      <c r="G56" s="8"/>
      <c r="H56" s="8"/>
      <c r="I56" s="8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32" x14ac:dyDescent="0.2">
      <c r="A57" s="2"/>
      <c r="B57" s="8"/>
      <c r="C57" s="8"/>
      <c r="D57" s="2"/>
      <c r="E57" s="8"/>
      <c r="F57" s="8"/>
      <c r="G57" s="8"/>
      <c r="H57" s="8"/>
      <c r="I57" s="8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32" x14ac:dyDescent="0.2">
      <c r="A58" s="2"/>
      <c r="B58" s="8"/>
      <c r="C58" s="8"/>
      <c r="D58" s="2"/>
      <c r="E58" s="8"/>
      <c r="F58" s="8"/>
      <c r="G58" s="8"/>
      <c r="H58" s="8"/>
      <c r="I58" s="8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32" x14ac:dyDescent="0.2">
      <c r="A59" s="2"/>
      <c r="B59" s="8"/>
      <c r="C59" s="8"/>
      <c r="D59" s="2"/>
      <c r="E59" s="8"/>
      <c r="F59" s="8"/>
      <c r="G59" s="8"/>
      <c r="H59" s="8"/>
      <c r="I59" s="8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32" x14ac:dyDescent="0.2">
      <c r="A60" s="2"/>
      <c r="B60" s="8"/>
      <c r="C60" s="8"/>
      <c r="D60" s="2"/>
      <c r="E60" s="8"/>
      <c r="F60" s="8"/>
      <c r="G60" s="8"/>
      <c r="H60" s="8"/>
      <c r="I60" s="8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32" x14ac:dyDescent="0.2">
      <c r="A61" s="2"/>
      <c r="B61" s="8"/>
      <c r="C61" s="8"/>
      <c r="D61" s="2"/>
      <c r="E61" s="8"/>
      <c r="F61" s="8"/>
      <c r="G61" s="8"/>
      <c r="H61" s="8"/>
      <c r="I61" s="8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32" x14ac:dyDescent="0.2">
      <c r="A62" s="2"/>
      <c r="B62" s="8"/>
      <c r="C62" s="8"/>
      <c r="D62" s="2"/>
      <c r="E62" s="8"/>
      <c r="F62" s="8"/>
      <c r="G62" s="8"/>
      <c r="H62" s="8"/>
      <c r="I62" s="8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32" x14ac:dyDescent="0.2">
      <c r="A63" s="2"/>
      <c r="B63" s="8"/>
      <c r="C63" s="8"/>
      <c r="D63" s="2"/>
      <c r="E63" s="8"/>
      <c r="F63" s="8"/>
      <c r="G63" s="8"/>
      <c r="H63" s="8"/>
      <c r="I63" s="8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32" x14ac:dyDescent="0.2">
      <c r="A64" s="2"/>
      <c r="B64" s="8"/>
      <c r="C64" s="8"/>
      <c r="D64" s="2"/>
      <c r="E64" s="8"/>
      <c r="F64" s="8"/>
      <c r="G64" s="8"/>
      <c r="H64" s="8"/>
      <c r="I64" s="8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x14ac:dyDescent="0.2">
      <c r="A65" s="2"/>
      <c r="B65" s="8"/>
      <c r="C65" s="8"/>
      <c r="D65" s="2"/>
      <c r="E65" s="8"/>
      <c r="F65" s="8"/>
      <c r="G65" s="8"/>
      <c r="H65" s="8"/>
      <c r="I65" s="8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x14ac:dyDescent="0.2">
      <c r="A66" s="2"/>
      <c r="B66" s="8"/>
      <c r="C66" s="8"/>
      <c r="D66" s="2"/>
      <c r="E66" s="8"/>
      <c r="F66" s="8"/>
      <c r="G66" s="8"/>
      <c r="H66" s="8"/>
      <c r="I66" s="8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x14ac:dyDescent="0.2">
      <c r="A67" s="2"/>
      <c r="B67" s="8"/>
      <c r="C67" s="8"/>
      <c r="D67" s="2"/>
      <c r="E67" s="8"/>
      <c r="F67" s="8"/>
      <c r="G67" s="8"/>
      <c r="H67" s="8"/>
      <c r="I67" s="8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x14ac:dyDescent="0.2">
      <c r="A68" s="2"/>
      <c r="B68" s="8"/>
      <c r="C68" s="8"/>
      <c r="D68" s="2"/>
      <c r="E68" s="8"/>
      <c r="F68" s="8"/>
      <c r="G68" s="8"/>
      <c r="H68" s="8"/>
      <c r="I68" s="8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x14ac:dyDescent="0.2">
      <c r="A69" s="2"/>
      <c r="B69" s="8"/>
      <c r="C69" s="8"/>
      <c r="D69" s="2"/>
      <c r="E69" s="8"/>
      <c r="F69" s="8"/>
      <c r="G69" s="8"/>
      <c r="H69" s="8"/>
      <c r="I69" s="8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x14ac:dyDescent="0.2">
      <c r="A70" s="2"/>
      <c r="B70" s="8"/>
      <c r="C70" s="8"/>
      <c r="D70" s="2"/>
      <c r="E70" s="8"/>
      <c r="F70" s="8"/>
      <c r="G70" s="8"/>
      <c r="H70" s="8"/>
      <c r="I70" s="8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x14ac:dyDescent="0.2">
      <c r="A71" s="2"/>
      <c r="B71" s="8"/>
      <c r="C71" s="8"/>
      <c r="D71" s="2"/>
      <c r="E71" s="8"/>
      <c r="F71" s="8"/>
      <c r="G71" s="8"/>
      <c r="H71" s="8"/>
      <c r="I71" s="8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x14ac:dyDescent="0.2">
      <c r="A72" s="2"/>
      <c r="B72" s="8"/>
      <c r="C72" s="8"/>
      <c r="D72" s="2"/>
      <c r="E72" s="8"/>
      <c r="F72" s="8"/>
      <c r="G72" s="8"/>
      <c r="H72" s="8"/>
      <c r="I72" s="8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x14ac:dyDescent="0.2">
      <c r="A73" s="2"/>
      <c r="B73" s="8"/>
      <c r="C73" s="8"/>
      <c r="D73" s="2"/>
      <c r="E73" s="8"/>
      <c r="F73" s="8"/>
      <c r="G73" s="8"/>
      <c r="H73" s="8"/>
      <c r="I73" s="8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x14ac:dyDescent="0.2">
      <c r="A74" s="2"/>
      <c r="B74" s="8"/>
      <c r="C74" s="8"/>
      <c r="D74" s="2"/>
      <c r="E74" s="8"/>
      <c r="F74" s="8"/>
      <c r="G74" s="8"/>
      <c r="H74" s="8"/>
      <c r="I74" s="8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x14ac:dyDescent="0.2">
      <c r="A75" s="2"/>
      <c r="B75" s="8"/>
      <c r="C75" s="8"/>
      <c r="D75" s="2"/>
      <c r="E75" s="8"/>
      <c r="F75" s="8"/>
      <c r="G75" s="8"/>
      <c r="H75" s="8"/>
      <c r="I75" s="8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x14ac:dyDescent="0.2">
      <c r="A76" s="2"/>
      <c r="B76" s="8"/>
      <c r="C76" s="8"/>
      <c r="D76" s="2"/>
      <c r="E76" s="8"/>
      <c r="F76" s="8"/>
      <c r="G76" s="8"/>
      <c r="H76" s="8"/>
      <c r="I76" s="8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x14ac:dyDescent="0.2">
      <c r="A77" s="2"/>
      <c r="B77" s="8"/>
      <c r="C77" s="8"/>
      <c r="D77" s="2"/>
      <c r="E77" s="8"/>
      <c r="F77" s="8"/>
      <c r="G77" s="8"/>
      <c r="H77" s="8"/>
      <c r="I77" s="8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x14ac:dyDescent="0.2">
      <c r="A78" s="2"/>
      <c r="B78" s="8"/>
      <c r="C78" s="8"/>
      <c r="D78" s="2"/>
      <c r="E78" s="8"/>
      <c r="F78" s="8"/>
      <c r="G78" s="8"/>
      <c r="H78" s="8"/>
      <c r="I78" s="8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x14ac:dyDescent="0.2">
      <c r="A79" s="2"/>
      <c r="B79" s="8"/>
      <c r="C79" s="8"/>
      <c r="D79" s="2"/>
      <c r="E79" s="8"/>
      <c r="F79" s="8"/>
      <c r="G79" s="8"/>
      <c r="H79" s="8"/>
      <c r="I79" s="8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x14ac:dyDescent="0.2">
      <c r="A80" s="2"/>
      <c r="B80" s="8"/>
      <c r="C80" s="8"/>
      <c r="D80" s="2"/>
      <c r="E80" s="8"/>
      <c r="F80" s="8"/>
      <c r="G80" s="8"/>
      <c r="H80" s="8"/>
      <c r="I80" s="8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x14ac:dyDescent="0.2">
      <c r="A81" s="2"/>
      <c r="B81" s="8"/>
      <c r="C81" s="8"/>
      <c r="D81" s="2"/>
      <c r="E81" s="8"/>
      <c r="F81" s="8"/>
      <c r="G81" s="8"/>
      <c r="H81" s="8"/>
      <c r="I81" s="8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x14ac:dyDescent="0.2">
      <c r="A82" s="2"/>
      <c r="B82" s="8"/>
      <c r="C82" s="8"/>
      <c r="D82" s="2"/>
      <c r="E82" s="8"/>
      <c r="F82" s="8"/>
      <c r="G82" s="8"/>
      <c r="H82" s="8"/>
      <c r="I82" s="8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x14ac:dyDescent="0.2">
      <c r="A83" s="2"/>
      <c r="B83" s="8"/>
      <c r="C83" s="8"/>
      <c r="D83" s="2"/>
      <c r="E83" s="8"/>
      <c r="F83" s="8"/>
      <c r="G83" s="8"/>
      <c r="H83" s="8"/>
      <c r="I83" s="8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x14ac:dyDescent="0.2">
      <c r="A84" s="2"/>
      <c r="B84" s="8"/>
      <c r="C84" s="8"/>
      <c r="D84" s="2"/>
      <c r="E84" s="8"/>
      <c r="F84" s="8"/>
      <c r="G84" s="8"/>
      <c r="H84" s="8"/>
      <c r="I84" s="8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x14ac:dyDescent="0.2">
      <c r="A85" s="2"/>
      <c r="B85" s="8"/>
      <c r="C85" s="8"/>
      <c r="D85" s="2"/>
      <c r="E85" s="8"/>
      <c r="F85" s="8"/>
      <c r="G85" s="8"/>
      <c r="H85" s="8"/>
      <c r="I85" s="8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x14ac:dyDescent="0.2">
      <c r="A86" s="2"/>
      <c r="B86" s="8"/>
      <c r="C86" s="8"/>
      <c r="D86" s="2"/>
      <c r="E86" s="8"/>
      <c r="F86" s="8"/>
      <c r="G86" s="8"/>
      <c r="H86" s="8"/>
      <c r="I86" s="8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x14ac:dyDescent="0.2">
      <c r="A87" s="2"/>
      <c r="B87" s="8"/>
      <c r="C87" s="8"/>
      <c r="D87" s="2"/>
      <c r="E87" s="8"/>
      <c r="F87" s="8"/>
      <c r="G87" s="8"/>
      <c r="H87" s="8"/>
      <c r="I87" s="8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x14ac:dyDescent="0.2">
      <c r="A88" s="2"/>
      <c r="B88" s="8"/>
      <c r="C88" s="8"/>
      <c r="D88" s="2"/>
      <c r="E88" s="8"/>
      <c r="F88" s="8"/>
      <c r="G88" s="8"/>
      <c r="H88" s="8"/>
      <c r="I88" s="8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x14ac:dyDescent="0.2">
      <c r="A89" s="2"/>
      <c r="B89" s="8"/>
      <c r="C89" s="8"/>
      <c r="D89" s="2"/>
      <c r="E89" s="8"/>
      <c r="F89" s="8"/>
      <c r="G89" s="8"/>
      <c r="H89" s="8"/>
      <c r="I89" s="8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x14ac:dyDescent="0.2">
      <c r="A90" s="2"/>
      <c r="B90" s="8"/>
      <c r="C90" s="8"/>
      <c r="D90" s="2"/>
      <c r="E90" s="8"/>
      <c r="F90" s="8"/>
      <c r="G90" s="8"/>
      <c r="H90" s="8"/>
      <c r="I90" s="8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x14ac:dyDescent="0.2">
      <c r="A91" s="2"/>
      <c r="B91" s="8"/>
      <c r="C91" s="8"/>
      <c r="D91" s="2"/>
      <c r="E91" s="8"/>
      <c r="F91" s="8"/>
      <c r="G91" s="8"/>
      <c r="H91" s="8"/>
      <c r="I91" s="8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x14ac:dyDescent="0.2">
      <c r="A92" s="2"/>
      <c r="B92" s="8"/>
      <c r="C92" s="8"/>
      <c r="D92" s="2"/>
      <c r="E92" s="8"/>
      <c r="F92" s="8"/>
      <c r="G92" s="8"/>
      <c r="H92" s="8"/>
      <c r="I92" s="8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x14ac:dyDescent="0.2">
      <c r="A93" s="2"/>
      <c r="B93" s="8"/>
      <c r="C93" s="8"/>
      <c r="D93" s="2"/>
      <c r="E93" s="8"/>
      <c r="F93" s="8"/>
      <c r="G93" s="8"/>
      <c r="H93" s="8"/>
      <c r="I93" s="8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x14ac:dyDescent="0.2">
      <c r="A94" s="2"/>
      <c r="B94" s="8"/>
      <c r="C94" s="8"/>
      <c r="D94" s="2"/>
      <c r="E94" s="8"/>
      <c r="F94" s="8"/>
      <c r="G94" s="8"/>
      <c r="H94" s="8"/>
      <c r="I94" s="8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x14ac:dyDescent="0.2">
      <c r="A95" s="2"/>
      <c r="B95" s="8"/>
      <c r="C95" s="8"/>
      <c r="D95" s="2"/>
      <c r="E95" s="8"/>
      <c r="F95" s="8"/>
      <c r="G95" s="8"/>
      <c r="H95" s="8"/>
      <c r="I95" s="8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x14ac:dyDescent="0.2">
      <c r="A96" s="2"/>
      <c r="B96" s="8"/>
      <c r="C96" s="8"/>
      <c r="D96" s="2"/>
      <c r="E96" s="8"/>
      <c r="F96" s="8"/>
      <c r="G96" s="8"/>
      <c r="H96" s="8"/>
      <c r="I96" s="8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x14ac:dyDescent="0.2">
      <c r="A97" s="2"/>
      <c r="B97" s="8"/>
      <c r="C97" s="8"/>
      <c r="D97" s="2"/>
      <c r="E97" s="8"/>
      <c r="F97" s="8"/>
      <c r="G97" s="8"/>
      <c r="H97" s="8"/>
      <c r="I97" s="8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x14ac:dyDescent="0.2">
      <c r="A98" s="2"/>
      <c r="B98" s="8"/>
      <c r="C98" s="8"/>
      <c r="D98" s="2"/>
      <c r="E98" s="8"/>
      <c r="F98" s="8"/>
      <c r="G98" s="8"/>
      <c r="H98" s="8"/>
      <c r="I98" s="8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x14ac:dyDescent="0.2">
      <c r="A99" s="2"/>
      <c r="B99" s="8"/>
      <c r="C99" s="8"/>
      <c r="D99" s="2"/>
      <c r="E99" s="8"/>
      <c r="F99" s="8"/>
      <c r="G99" s="8"/>
      <c r="H99" s="8"/>
      <c r="I99" s="8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x14ac:dyDescent="0.2">
      <c r="A100" s="2"/>
      <c r="B100" s="8"/>
      <c r="C100" s="8"/>
      <c r="D100" s="2"/>
      <c r="E100" s="8"/>
      <c r="F100" s="8"/>
      <c r="G100" s="8"/>
      <c r="H100" s="8"/>
      <c r="I100" s="8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x14ac:dyDescent="0.2">
      <c r="A101" s="2"/>
      <c r="B101" s="8"/>
      <c r="C101" s="8"/>
      <c r="D101" s="2"/>
      <c r="E101" s="8"/>
      <c r="F101" s="8"/>
      <c r="G101" s="8"/>
      <c r="H101" s="8"/>
      <c r="I101" s="8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x14ac:dyDescent="0.2">
      <c r="A102" s="2"/>
      <c r="B102" s="8"/>
      <c r="C102" s="8"/>
      <c r="D102" s="2"/>
      <c r="E102" s="8"/>
      <c r="F102" s="8"/>
      <c r="G102" s="8"/>
      <c r="H102" s="8"/>
      <c r="I102" s="8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x14ac:dyDescent="0.2">
      <c r="A103" s="2"/>
      <c r="B103" s="8"/>
      <c r="C103" s="8"/>
      <c r="D103" s="2"/>
      <c r="E103" s="8"/>
      <c r="F103" s="8"/>
      <c r="G103" s="8"/>
      <c r="H103" s="8"/>
      <c r="I103" s="8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x14ac:dyDescent="0.2">
      <c r="A104" s="2"/>
      <c r="B104" s="8"/>
      <c r="C104" s="8"/>
      <c r="D104" s="2"/>
      <c r="E104" s="8"/>
      <c r="F104" s="8"/>
      <c r="G104" s="8"/>
      <c r="H104" s="8"/>
      <c r="I104" s="8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x14ac:dyDescent="0.2">
      <c r="A105" s="2"/>
      <c r="B105" s="8"/>
      <c r="C105" s="8"/>
      <c r="D105" s="2"/>
      <c r="E105" s="8"/>
      <c r="F105" s="8"/>
      <c r="G105" s="8"/>
      <c r="H105" s="8"/>
      <c r="I105" s="8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x14ac:dyDescent="0.2">
      <c r="A106" s="2"/>
      <c r="B106" s="8"/>
      <c r="C106" s="8"/>
      <c r="D106" s="2"/>
      <c r="E106" s="8"/>
      <c r="F106" s="8"/>
      <c r="G106" s="8"/>
      <c r="H106" s="8"/>
      <c r="I106" s="8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x14ac:dyDescent="0.2">
      <c r="A107" s="2"/>
      <c r="B107" s="8"/>
      <c r="C107" s="8"/>
      <c r="D107" s="2"/>
      <c r="E107" s="8"/>
      <c r="F107" s="8"/>
      <c r="G107" s="8"/>
      <c r="H107" s="8"/>
      <c r="I107" s="8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x14ac:dyDescent="0.2">
      <c r="A108" s="2"/>
      <c r="B108" s="8"/>
      <c r="C108" s="8"/>
      <c r="D108" s="2"/>
      <c r="E108" s="8"/>
      <c r="F108" s="8"/>
      <c r="G108" s="8"/>
      <c r="H108" s="8"/>
      <c r="I108" s="8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x14ac:dyDescent="0.2">
      <c r="A109" s="2"/>
      <c r="B109" s="8"/>
      <c r="C109" s="8"/>
      <c r="D109" s="2"/>
      <c r="E109" s="8"/>
      <c r="F109" s="8"/>
      <c r="G109" s="8"/>
      <c r="H109" s="8"/>
      <c r="I109" s="8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x14ac:dyDescent="0.2">
      <c r="A110" s="2"/>
      <c r="B110" s="8"/>
      <c r="C110" s="8"/>
      <c r="D110" s="2"/>
      <c r="E110" s="8"/>
      <c r="F110" s="8"/>
      <c r="G110" s="8"/>
      <c r="H110" s="8"/>
      <c r="I110" s="8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x14ac:dyDescent="0.2">
      <c r="A111" s="2"/>
      <c r="B111" s="8"/>
      <c r="C111" s="8"/>
      <c r="D111" s="2"/>
      <c r="E111" s="8"/>
      <c r="F111" s="8"/>
      <c r="G111" s="8"/>
      <c r="H111" s="8"/>
      <c r="I111" s="8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x14ac:dyDescent="0.2">
      <c r="A112" s="2"/>
      <c r="B112" s="8"/>
      <c r="C112" s="8"/>
      <c r="D112" s="2"/>
      <c r="E112" s="8"/>
      <c r="F112" s="8"/>
      <c r="G112" s="8"/>
      <c r="H112" s="8"/>
      <c r="I112" s="8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x14ac:dyDescent="0.2">
      <c r="A113" s="2"/>
      <c r="B113" s="8"/>
      <c r="C113" s="8"/>
      <c r="D113" s="2"/>
      <c r="E113" s="8"/>
      <c r="F113" s="8"/>
      <c r="G113" s="8"/>
      <c r="H113" s="8"/>
      <c r="I113" s="8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x14ac:dyDescent="0.2">
      <c r="A114" s="2"/>
      <c r="B114" s="8"/>
      <c r="C114" s="8"/>
      <c r="D114" s="2"/>
      <c r="E114" s="8"/>
      <c r="F114" s="8"/>
      <c r="G114" s="8"/>
      <c r="H114" s="8"/>
      <c r="I114" s="8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x14ac:dyDescent="0.2">
      <c r="A115" s="2"/>
      <c r="B115" s="8"/>
      <c r="C115" s="8"/>
      <c r="D115" s="2"/>
      <c r="E115" s="8"/>
      <c r="F115" s="8"/>
      <c r="G115" s="8"/>
      <c r="H115" s="8"/>
      <c r="I115" s="8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x14ac:dyDescent="0.2">
      <c r="A116" s="2"/>
      <c r="B116" s="8"/>
      <c r="C116" s="8"/>
      <c r="D116" s="2"/>
      <c r="E116" s="8"/>
      <c r="F116" s="8"/>
      <c r="G116" s="8"/>
      <c r="H116" s="8"/>
      <c r="I116" s="8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x14ac:dyDescent="0.2">
      <c r="A117" s="2"/>
      <c r="B117" s="8"/>
      <c r="C117" s="8"/>
      <c r="D117" s="2"/>
      <c r="E117" s="8"/>
      <c r="F117" s="8"/>
      <c r="G117" s="8"/>
      <c r="H117" s="8"/>
      <c r="I117" s="8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x14ac:dyDescent="0.2">
      <c r="A118" s="2"/>
      <c r="B118" s="8"/>
      <c r="C118" s="8"/>
      <c r="D118" s="2"/>
      <c r="E118" s="8"/>
      <c r="F118" s="8"/>
      <c r="G118" s="8"/>
      <c r="H118" s="8"/>
      <c r="I118" s="8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x14ac:dyDescent="0.2">
      <c r="A119" s="2"/>
      <c r="B119" s="8"/>
      <c r="C119" s="8"/>
      <c r="D119" s="2"/>
      <c r="E119" s="8"/>
      <c r="F119" s="8"/>
      <c r="G119" s="8"/>
      <c r="H119" s="8"/>
      <c r="I119" s="8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x14ac:dyDescent="0.2">
      <c r="A120" s="2"/>
      <c r="B120" s="8"/>
      <c r="C120" s="8"/>
      <c r="D120" s="2"/>
      <c r="E120" s="8"/>
      <c r="F120" s="8"/>
      <c r="G120" s="8"/>
      <c r="H120" s="8"/>
      <c r="I120" s="8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x14ac:dyDescent="0.2">
      <c r="A121" s="2"/>
      <c r="B121" s="8"/>
      <c r="C121" s="8"/>
      <c r="D121" s="2"/>
      <c r="E121" s="8"/>
      <c r="F121" s="8"/>
      <c r="G121" s="8"/>
      <c r="H121" s="8"/>
      <c r="I121" s="8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x14ac:dyDescent="0.2">
      <c r="A122" s="2"/>
      <c r="B122" s="8"/>
      <c r="C122" s="8"/>
      <c r="D122" s="2"/>
      <c r="E122" s="8"/>
      <c r="F122" s="8"/>
      <c r="G122" s="8"/>
      <c r="H122" s="8"/>
      <c r="I122" s="8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x14ac:dyDescent="0.2">
      <c r="A123" s="2"/>
      <c r="B123" s="8"/>
      <c r="C123" s="8"/>
      <c r="D123" s="2"/>
      <c r="E123" s="8"/>
      <c r="F123" s="8"/>
      <c r="G123" s="8"/>
      <c r="H123" s="8"/>
      <c r="I123" s="8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x14ac:dyDescent="0.2">
      <c r="A124" s="2"/>
      <c r="B124" s="8"/>
      <c r="C124" s="8"/>
      <c r="D124" s="2"/>
      <c r="E124" s="8"/>
      <c r="F124" s="8"/>
      <c r="G124" s="8"/>
      <c r="H124" s="8"/>
      <c r="I124" s="8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x14ac:dyDescent="0.2">
      <c r="A125" s="2"/>
      <c r="B125" s="8"/>
      <c r="C125" s="8"/>
      <c r="D125" s="2"/>
      <c r="E125" s="8"/>
      <c r="F125" s="8"/>
      <c r="G125" s="8"/>
      <c r="H125" s="8"/>
      <c r="I125" s="8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x14ac:dyDescent="0.2">
      <c r="A126" s="2"/>
      <c r="B126" s="8"/>
      <c r="C126" s="8"/>
      <c r="D126" s="2"/>
      <c r="E126" s="8"/>
      <c r="F126" s="8"/>
      <c r="G126" s="8"/>
      <c r="H126" s="8"/>
      <c r="I126" s="8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x14ac:dyDescent="0.2">
      <c r="A127" s="2"/>
      <c r="B127" s="8"/>
      <c r="C127" s="8"/>
      <c r="D127" s="2"/>
      <c r="E127" s="8"/>
      <c r="F127" s="8"/>
      <c r="G127" s="8"/>
      <c r="H127" s="8"/>
      <c r="I127" s="8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x14ac:dyDescent="0.2">
      <c r="A128" s="2"/>
      <c r="B128" s="8"/>
      <c r="C128" s="8"/>
      <c r="D128" s="2"/>
      <c r="E128" s="8"/>
      <c r="F128" s="8"/>
      <c r="G128" s="8"/>
      <c r="H128" s="8"/>
      <c r="I128" s="8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x14ac:dyDescent="0.2">
      <c r="A129" s="2"/>
      <c r="B129" s="8"/>
      <c r="C129" s="8"/>
      <c r="D129" s="2"/>
      <c r="E129" s="8"/>
      <c r="F129" s="8"/>
      <c r="G129" s="8"/>
      <c r="H129" s="8"/>
      <c r="I129" s="8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x14ac:dyDescent="0.2">
      <c r="A130" s="2"/>
      <c r="B130" s="8"/>
      <c r="C130" s="8"/>
      <c r="D130" s="2"/>
      <c r="E130" s="8"/>
      <c r="F130" s="8"/>
      <c r="G130" s="8"/>
      <c r="H130" s="8"/>
      <c r="I130" s="8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x14ac:dyDescent="0.2">
      <c r="A131" s="2"/>
      <c r="B131" s="8"/>
      <c r="C131" s="8"/>
    </row>
  </sheetData>
  <mergeCells count="36">
    <mergeCell ref="AA13:AB14"/>
    <mergeCell ref="AC13:AC14"/>
    <mergeCell ref="A16:AC16"/>
    <mergeCell ref="A18:AC18"/>
    <mergeCell ref="A36:AC36"/>
    <mergeCell ref="M13:N13"/>
    <mergeCell ref="A11:A15"/>
    <mergeCell ref="B11:B15"/>
    <mergeCell ref="C11:C15"/>
    <mergeCell ref="D11:D15"/>
    <mergeCell ref="E11:E15"/>
    <mergeCell ref="F11:F15"/>
    <mergeCell ref="A41:AC41"/>
    <mergeCell ref="O13:P14"/>
    <mergeCell ref="Q13:R13"/>
    <mergeCell ref="S13:T13"/>
    <mergeCell ref="U13:V14"/>
    <mergeCell ref="W13:X13"/>
    <mergeCell ref="Y13:Z13"/>
    <mergeCell ref="G11:G15"/>
    <mergeCell ref="H11:H15"/>
    <mergeCell ref="I11:I15"/>
    <mergeCell ref="J11:J15"/>
    <mergeCell ref="K11:AC11"/>
    <mergeCell ref="K12:P12"/>
    <mergeCell ref="Q12:V12"/>
    <mergeCell ref="W12:AB12"/>
    <mergeCell ref="K13:L13"/>
    <mergeCell ref="A10:S10"/>
    <mergeCell ref="U1:AC2"/>
    <mergeCell ref="A3:AC3"/>
    <mergeCell ref="A4:AC4"/>
    <mergeCell ref="A5:AC5"/>
    <mergeCell ref="A7:M7"/>
    <mergeCell ref="A8:F8"/>
    <mergeCell ref="A9:S9"/>
  </mergeCells>
  <pageMargins left="0.23622047244094491" right="0.23622047244094491" top="0.74803149606299213" bottom="0.15748031496062992" header="0.31496062992125984" footer="0.31496062992125984"/>
  <pageSetup paperSize="9" scale="55" fitToHeight="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X42"/>
  <sheetViews>
    <sheetView zoomScale="85" zoomScaleNormal="85" zoomScaleSheetLayoutView="70" workbookViewId="0">
      <selection activeCell="A32" sqref="A32"/>
    </sheetView>
  </sheetViews>
  <sheetFormatPr defaultColWidth="9.140625" defaultRowHeight="12.75" x14ac:dyDescent="0.2"/>
  <cols>
    <col min="1" max="1" width="70.7109375" style="229" customWidth="1"/>
    <col min="2" max="2" width="6.7109375" style="230" customWidth="1"/>
    <col min="3" max="3" width="5.85546875" style="230" customWidth="1"/>
    <col min="4" max="4" width="6.140625" style="229" customWidth="1"/>
    <col min="5" max="5" width="6.42578125" style="230" customWidth="1"/>
    <col min="6" max="6" width="5.7109375" style="230" customWidth="1"/>
    <col min="7" max="8" width="6.42578125" style="230" customWidth="1"/>
    <col min="9" max="9" width="5.7109375" style="230" customWidth="1"/>
    <col min="10" max="16" width="5.7109375" style="229" customWidth="1"/>
    <col min="17" max="18" width="9.140625" style="229"/>
    <col min="19" max="19" width="10.140625" style="229" bestFit="1" customWidth="1"/>
    <col min="20" max="20" width="9.42578125" style="229" bestFit="1" customWidth="1"/>
    <col min="21" max="16384" width="9.140625" style="229"/>
  </cols>
  <sheetData>
    <row r="1" spans="1:24" ht="12.75" customHeight="1" x14ac:dyDescent="0.25">
      <c r="A1" s="238"/>
      <c r="B1" s="378"/>
      <c r="C1" s="378"/>
      <c r="D1" s="238"/>
      <c r="J1" s="382"/>
      <c r="K1" s="1629"/>
      <c r="L1" s="1629"/>
      <c r="M1" s="1629"/>
      <c r="N1" s="1629"/>
      <c r="O1" s="1629"/>
      <c r="P1" s="1629"/>
      <c r="Q1" s="1629"/>
      <c r="R1" s="238"/>
      <c r="S1" s="238"/>
      <c r="T1" s="238"/>
      <c r="U1" s="238"/>
      <c r="V1" s="238"/>
      <c r="W1" s="238"/>
      <c r="X1" s="238"/>
    </row>
    <row r="2" spans="1:24" ht="12.75" customHeight="1" x14ac:dyDescent="0.25">
      <c r="A2" s="238"/>
      <c r="B2" s="378"/>
      <c r="C2" s="378"/>
      <c r="D2" s="238"/>
      <c r="J2" s="382"/>
      <c r="Q2" s="379"/>
      <c r="R2" s="238"/>
      <c r="S2" s="238"/>
      <c r="T2" s="238"/>
      <c r="U2" s="238"/>
      <c r="V2" s="238"/>
      <c r="W2" s="238"/>
      <c r="X2" s="238"/>
    </row>
    <row r="3" spans="1:24" ht="33" customHeight="1" x14ac:dyDescent="0.2">
      <c r="A3" s="1569" t="s">
        <v>185</v>
      </c>
      <c r="B3" s="1569"/>
      <c r="C3" s="1569"/>
      <c r="D3" s="1569"/>
      <c r="E3" s="1569"/>
      <c r="F3" s="1569"/>
      <c r="G3" s="1569"/>
      <c r="H3" s="1569"/>
      <c r="I3" s="1569"/>
      <c r="J3" s="1569"/>
      <c r="K3" s="1569"/>
      <c r="L3" s="1569"/>
      <c r="M3" s="1569"/>
      <c r="N3" s="1569"/>
      <c r="O3" s="1569"/>
      <c r="P3" s="1569"/>
      <c r="Q3" s="1569"/>
    </row>
    <row r="4" spans="1:24" ht="15.75" customHeight="1" x14ac:dyDescent="0.2">
      <c r="A4" s="1569" t="s">
        <v>4</v>
      </c>
      <c r="B4" s="1569"/>
      <c r="C4" s="1569"/>
      <c r="D4" s="1569"/>
      <c r="E4" s="1569"/>
      <c r="F4" s="1569"/>
      <c r="G4" s="1569"/>
      <c r="H4" s="1569"/>
      <c r="I4" s="1569"/>
      <c r="J4" s="1569"/>
      <c r="K4" s="1569"/>
      <c r="L4" s="1569"/>
      <c r="M4" s="1569"/>
      <c r="N4" s="1569"/>
      <c r="O4" s="1569"/>
      <c r="P4" s="1569"/>
      <c r="Q4" s="1569"/>
    </row>
    <row r="5" spans="1:24" ht="12.75" customHeight="1" x14ac:dyDescent="0.2">
      <c r="A5" s="1569" t="s">
        <v>80</v>
      </c>
      <c r="B5" s="1569"/>
      <c r="C5" s="1569"/>
      <c r="D5" s="1569"/>
      <c r="E5" s="1569"/>
      <c r="F5" s="1569"/>
      <c r="G5" s="1569"/>
      <c r="H5" s="1569"/>
      <c r="I5" s="1569"/>
      <c r="J5" s="1569"/>
      <c r="K5" s="1569"/>
      <c r="L5" s="1569"/>
      <c r="M5" s="1569"/>
      <c r="N5" s="1569"/>
      <c r="O5" s="1569"/>
      <c r="P5" s="1569"/>
      <c r="Q5" s="1569"/>
    </row>
    <row r="6" spans="1:24" ht="12.75" customHeight="1" x14ac:dyDescent="0.25">
      <c r="A6" s="218"/>
      <c r="B6" s="218"/>
      <c r="C6" s="218"/>
      <c r="D6" s="218"/>
      <c r="E6" s="218"/>
      <c r="F6" s="218"/>
      <c r="G6" s="218"/>
      <c r="H6" s="218"/>
      <c r="I6" s="218"/>
      <c r="J6" s="218"/>
      <c r="K6" s="218"/>
      <c r="L6" s="218"/>
      <c r="M6" s="218"/>
      <c r="N6" s="218"/>
      <c r="O6" s="218"/>
      <c r="P6" s="218"/>
    </row>
    <row r="7" spans="1:24" ht="17.25" customHeight="1" x14ac:dyDescent="0.25">
      <c r="A7" s="1574" t="s">
        <v>186</v>
      </c>
      <c r="B7" s="1574"/>
      <c r="C7" s="1574"/>
      <c r="D7" s="1574"/>
      <c r="E7" s="1574"/>
      <c r="F7" s="1574"/>
      <c r="G7" s="1574"/>
      <c r="H7" s="1574"/>
      <c r="I7" s="1574"/>
      <c r="J7" s="1574"/>
      <c r="K7" s="1574"/>
      <c r="L7" s="1574"/>
      <c r="M7" s="1574"/>
      <c r="N7" s="379"/>
      <c r="O7" s="379"/>
      <c r="P7" s="379"/>
    </row>
    <row r="8" spans="1:24" ht="15.75" customHeight="1" x14ac:dyDescent="0.25">
      <c r="A8" s="1574" t="s">
        <v>18</v>
      </c>
      <c r="B8" s="1574"/>
      <c r="C8" s="1574"/>
      <c r="D8" s="1574"/>
      <c r="E8" s="1574"/>
      <c r="F8" s="1574"/>
      <c r="G8" s="378"/>
      <c r="H8" s="378"/>
      <c r="I8" s="378"/>
      <c r="J8" s="238"/>
      <c r="K8" s="238"/>
      <c r="L8" s="238"/>
      <c r="M8" s="238"/>
      <c r="N8" s="238"/>
      <c r="O8" s="238"/>
      <c r="P8" s="238"/>
    </row>
    <row r="9" spans="1:24" ht="14.25" customHeight="1" x14ac:dyDescent="0.25">
      <c r="A9" s="1586" t="s">
        <v>157</v>
      </c>
      <c r="B9" s="1586"/>
      <c r="C9" s="1586"/>
      <c r="D9" s="1586"/>
      <c r="E9" s="1586"/>
      <c r="F9" s="1586"/>
      <c r="G9" s="1586"/>
      <c r="H9" s="1586"/>
      <c r="I9" s="1586"/>
      <c r="J9" s="1586"/>
      <c r="K9" s="1586"/>
      <c r="L9" s="1586"/>
      <c r="M9" s="1586"/>
      <c r="N9" s="1586"/>
      <c r="O9" s="1586"/>
      <c r="P9" s="1586"/>
    </row>
    <row r="10" spans="1:24" ht="16.5" customHeight="1" thickBot="1" x14ac:dyDescent="0.3">
      <c r="A10" s="1583" t="s">
        <v>77</v>
      </c>
      <c r="B10" s="1583"/>
      <c r="C10" s="1583"/>
      <c r="D10" s="1583"/>
      <c r="E10" s="1583"/>
      <c r="F10" s="1583"/>
      <c r="G10" s="1583"/>
      <c r="H10" s="1583"/>
      <c r="I10" s="1583"/>
      <c r="J10" s="1583"/>
      <c r="K10" s="1583"/>
      <c r="L10" s="1583"/>
      <c r="M10" s="1583"/>
      <c r="N10" s="1583"/>
      <c r="O10" s="1583"/>
      <c r="P10" s="1583"/>
    </row>
    <row r="11" spans="1:24" ht="15" customHeight="1" thickBot="1" x14ac:dyDescent="0.25">
      <c r="A11" s="1580" t="s">
        <v>23</v>
      </c>
      <c r="B11" s="1575" t="s">
        <v>14</v>
      </c>
      <c r="C11" s="1590" t="s">
        <v>26</v>
      </c>
      <c r="D11" s="1577" t="s">
        <v>27</v>
      </c>
      <c r="E11" s="1575" t="s">
        <v>1</v>
      </c>
      <c r="F11" s="1570" t="s">
        <v>28</v>
      </c>
      <c r="G11" s="1575" t="s">
        <v>29</v>
      </c>
      <c r="H11" s="1577" t="s">
        <v>30</v>
      </c>
      <c r="I11" s="1575" t="s">
        <v>16</v>
      </c>
      <c r="J11" s="1590" t="s">
        <v>31</v>
      </c>
      <c r="K11" s="1587" t="s">
        <v>5</v>
      </c>
      <c r="L11" s="1588"/>
      <c r="M11" s="1588"/>
      <c r="N11" s="1588"/>
      <c r="O11" s="1588"/>
      <c r="P11" s="1588"/>
      <c r="Q11" s="1589"/>
    </row>
    <row r="12" spans="1:24" ht="11.25" customHeight="1" thickBot="1" x14ac:dyDescent="0.25">
      <c r="A12" s="1581"/>
      <c r="B12" s="1576"/>
      <c r="C12" s="1591"/>
      <c r="D12" s="1578"/>
      <c r="E12" s="1576"/>
      <c r="F12" s="1571"/>
      <c r="G12" s="1576"/>
      <c r="H12" s="1578"/>
      <c r="I12" s="1576"/>
      <c r="J12" s="1591"/>
      <c r="K12" s="1592" t="s">
        <v>12</v>
      </c>
      <c r="L12" s="1592"/>
      <c r="M12" s="1593"/>
      <c r="N12" s="1594"/>
      <c r="O12" s="1594"/>
      <c r="P12" s="1595"/>
      <c r="Q12" s="377"/>
    </row>
    <row r="13" spans="1:24" ht="12.75" customHeight="1" x14ac:dyDescent="0.2">
      <c r="A13" s="1581"/>
      <c r="B13" s="1576"/>
      <c r="C13" s="1591"/>
      <c r="D13" s="1578"/>
      <c r="E13" s="1576"/>
      <c r="F13" s="1571"/>
      <c r="G13" s="1576"/>
      <c r="H13" s="1578"/>
      <c r="I13" s="1576"/>
      <c r="J13" s="1591"/>
      <c r="K13" s="1573" t="s">
        <v>2</v>
      </c>
      <c r="L13" s="1579"/>
      <c r="M13" s="1572" t="s">
        <v>8</v>
      </c>
      <c r="N13" s="1573"/>
      <c r="O13" s="1596" t="s">
        <v>3</v>
      </c>
      <c r="P13" s="1597"/>
      <c r="Q13" s="1584" t="s">
        <v>3</v>
      </c>
    </row>
    <row r="14" spans="1:24" ht="12.75" customHeight="1" thickBot="1" x14ac:dyDescent="0.25">
      <c r="A14" s="1581"/>
      <c r="B14" s="1576"/>
      <c r="C14" s="1591"/>
      <c r="D14" s="1578"/>
      <c r="E14" s="1576"/>
      <c r="F14" s="1571"/>
      <c r="G14" s="1576"/>
      <c r="H14" s="1578"/>
      <c r="I14" s="1576"/>
      <c r="J14" s="1591"/>
      <c r="K14" s="376">
        <v>20</v>
      </c>
      <c r="L14" s="375" t="s">
        <v>24</v>
      </c>
      <c r="M14" s="374">
        <v>18</v>
      </c>
      <c r="N14" s="373" t="s">
        <v>24</v>
      </c>
      <c r="O14" s="1598"/>
      <c r="P14" s="1599"/>
      <c r="Q14" s="1585"/>
    </row>
    <row r="15" spans="1:24" ht="19.5" customHeight="1" thickBot="1" x14ac:dyDescent="0.25">
      <c r="A15" s="1581"/>
      <c r="B15" s="1576"/>
      <c r="C15" s="1604"/>
      <c r="D15" s="1600"/>
      <c r="E15" s="1601"/>
      <c r="F15" s="1603"/>
      <c r="G15" s="1601"/>
      <c r="H15" s="1600"/>
      <c r="I15" s="1601"/>
      <c r="J15" s="1604"/>
      <c r="K15" s="372" t="s">
        <v>9</v>
      </c>
      <c r="L15" s="371" t="s">
        <v>10</v>
      </c>
      <c r="M15" s="370" t="s">
        <v>9</v>
      </c>
      <c r="N15" s="369" t="s">
        <v>10</v>
      </c>
      <c r="O15" s="368" t="s">
        <v>9</v>
      </c>
      <c r="P15" s="367" t="s">
        <v>10</v>
      </c>
      <c r="Q15" s="366" t="s">
        <v>6</v>
      </c>
    </row>
    <row r="16" spans="1:24" ht="15.75" customHeight="1" thickBot="1" x14ac:dyDescent="0.35">
      <c r="A16" s="384" t="s">
        <v>84</v>
      </c>
      <c r="B16" s="793"/>
      <c r="C16" s="793"/>
      <c r="D16" s="334"/>
      <c r="E16" s="334"/>
      <c r="F16" s="334"/>
      <c r="G16" s="334"/>
      <c r="H16" s="334"/>
      <c r="I16" s="334"/>
      <c r="J16" s="334"/>
      <c r="K16" s="333"/>
      <c r="L16" s="333"/>
      <c r="M16" s="333"/>
      <c r="N16" s="333"/>
      <c r="O16" s="333"/>
      <c r="P16" s="333"/>
      <c r="Q16" s="332"/>
    </row>
    <row r="17" spans="1:21" s="97" customFormat="1" ht="13.5" customHeight="1" x14ac:dyDescent="0.25">
      <c r="A17" s="385" t="s">
        <v>187</v>
      </c>
      <c r="B17" s="329">
        <v>10</v>
      </c>
      <c r="C17" s="321">
        <f t="shared" ref="C17:C24" si="0">B17*27</f>
        <v>270</v>
      </c>
      <c r="D17" s="321">
        <f t="shared" ref="D17:D24" si="1">B17*18</f>
        <v>180</v>
      </c>
      <c r="E17" s="319">
        <f t="shared" ref="E17:E22" si="2">D17*0.3</f>
        <v>54</v>
      </c>
      <c r="F17" s="319">
        <f t="shared" ref="F17:F22" si="3">D17-E17</f>
        <v>126</v>
      </c>
      <c r="G17" s="318"/>
      <c r="H17" s="317">
        <f t="shared" ref="H17:H24" si="4">B17*2</f>
        <v>20</v>
      </c>
      <c r="I17" s="317">
        <f t="shared" ref="I17:I24" si="5">C17-D17</f>
        <v>90</v>
      </c>
      <c r="J17" s="316">
        <f t="shared" ref="J17:J22" si="6">B17-1.5</f>
        <v>8.5</v>
      </c>
      <c r="K17" s="326">
        <v>54</v>
      </c>
      <c r="L17" s="325">
        <v>126</v>
      </c>
      <c r="M17" s="347"/>
      <c r="N17" s="708"/>
      <c r="O17" s="311">
        <f t="shared" ref="O17:P24" si="7">SUM(K17,M17)</f>
        <v>54</v>
      </c>
      <c r="P17" s="311">
        <f t="shared" si="7"/>
        <v>126</v>
      </c>
      <c r="Q17" s="387">
        <f t="shared" ref="Q17:Q24" si="8">SUM(O17,P17)</f>
        <v>180</v>
      </c>
      <c r="R17" s="229"/>
      <c r="S17" s="229"/>
      <c r="T17" s="229"/>
      <c r="U17" s="229"/>
    </row>
    <row r="18" spans="1:21" s="97" customFormat="1" ht="15.75" customHeight="1" x14ac:dyDescent="0.25">
      <c r="A18" s="388" t="s">
        <v>188</v>
      </c>
      <c r="B18" s="322">
        <v>10</v>
      </c>
      <c r="C18" s="321">
        <f t="shared" si="0"/>
        <v>270</v>
      </c>
      <c r="D18" s="321">
        <f t="shared" si="1"/>
        <v>180</v>
      </c>
      <c r="E18" s="319">
        <f t="shared" si="2"/>
        <v>54</v>
      </c>
      <c r="F18" s="319">
        <f t="shared" si="3"/>
        <v>126</v>
      </c>
      <c r="G18" s="318"/>
      <c r="H18" s="317">
        <f t="shared" si="4"/>
        <v>20</v>
      </c>
      <c r="I18" s="317">
        <f t="shared" si="5"/>
        <v>90</v>
      </c>
      <c r="J18" s="316">
        <f t="shared" si="6"/>
        <v>8.5</v>
      </c>
      <c r="K18" s="326">
        <v>54</v>
      </c>
      <c r="L18" s="325">
        <v>126</v>
      </c>
      <c r="M18" s="347"/>
      <c r="N18" s="708"/>
      <c r="O18" s="311">
        <f t="shared" si="7"/>
        <v>54</v>
      </c>
      <c r="P18" s="311">
        <f t="shared" si="7"/>
        <v>126</v>
      </c>
      <c r="Q18" s="387">
        <f t="shared" si="8"/>
        <v>180</v>
      </c>
      <c r="R18" s="229"/>
      <c r="S18" s="229"/>
      <c r="T18" s="229"/>
      <c r="U18" s="229"/>
    </row>
    <row r="19" spans="1:21" s="97" customFormat="1" ht="13.5" customHeight="1" x14ac:dyDescent="0.25">
      <c r="A19" s="388" t="s">
        <v>189</v>
      </c>
      <c r="B19" s="322">
        <v>10</v>
      </c>
      <c r="C19" s="321">
        <f t="shared" si="0"/>
        <v>270</v>
      </c>
      <c r="D19" s="321">
        <f t="shared" si="1"/>
        <v>180</v>
      </c>
      <c r="E19" s="319">
        <f t="shared" si="2"/>
        <v>54</v>
      </c>
      <c r="F19" s="319">
        <f t="shared" si="3"/>
        <v>126</v>
      </c>
      <c r="G19" s="318"/>
      <c r="H19" s="317">
        <f t="shared" si="4"/>
        <v>20</v>
      </c>
      <c r="I19" s="317">
        <f t="shared" si="5"/>
        <v>90</v>
      </c>
      <c r="J19" s="316">
        <f t="shared" si="6"/>
        <v>8.5</v>
      </c>
      <c r="K19" s="326">
        <v>42</v>
      </c>
      <c r="L19" s="325">
        <v>98</v>
      </c>
      <c r="M19" s="324">
        <f>E19-K19</f>
        <v>12</v>
      </c>
      <c r="N19" s="714">
        <f>F19-L19</f>
        <v>28</v>
      </c>
      <c r="O19" s="311">
        <f t="shared" si="7"/>
        <v>54</v>
      </c>
      <c r="P19" s="311">
        <f t="shared" si="7"/>
        <v>126</v>
      </c>
      <c r="Q19" s="387">
        <f t="shared" si="8"/>
        <v>180</v>
      </c>
      <c r="R19" s="229"/>
      <c r="S19" s="229"/>
      <c r="T19" s="229"/>
      <c r="U19" s="229"/>
    </row>
    <row r="20" spans="1:21" s="97" customFormat="1" ht="13.5" customHeight="1" x14ac:dyDescent="0.25">
      <c r="A20" s="388" t="s">
        <v>190</v>
      </c>
      <c r="B20" s="322">
        <v>5</v>
      </c>
      <c r="C20" s="321">
        <f t="shared" si="0"/>
        <v>135</v>
      </c>
      <c r="D20" s="321">
        <f t="shared" si="1"/>
        <v>90</v>
      </c>
      <c r="E20" s="319">
        <f t="shared" si="2"/>
        <v>27</v>
      </c>
      <c r="F20" s="319">
        <f t="shared" si="3"/>
        <v>63</v>
      </c>
      <c r="G20" s="318"/>
      <c r="H20" s="317">
        <f t="shared" si="4"/>
        <v>10</v>
      </c>
      <c r="I20" s="317">
        <f t="shared" si="5"/>
        <v>45</v>
      </c>
      <c r="J20" s="316">
        <f t="shared" si="6"/>
        <v>3.5</v>
      </c>
      <c r="K20" s="315"/>
      <c r="L20" s="347"/>
      <c r="M20" s="325">
        <v>27</v>
      </c>
      <c r="N20" s="325">
        <v>63</v>
      </c>
      <c r="O20" s="311">
        <f t="shared" si="7"/>
        <v>27</v>
      </c>
      <c r="P20" s="311">
        <f t="shared" si="7"/>
        <v>63</v>
      </c>
      <c r="Q20" s="387">
        <f t="shared" si="8"/>
        <v>90</v>
      </c>
      <c r="R20" s="229"/>
      <c r="S20" s="229"/>
      <c r="T20" s="229"/>
      <c r="U20" s="229"/>
    </row>
    <row r="21" spans="1:21" s="97" customFormat="1" ht="13.5" customHeight="1" x14ac:dyDescent="0.25">
      <c r="A21" s="388" t="s">
        <v>191</v>
      </c>
      <c r="B21" s="322">
        <v>5</v>
      </c>
      <c r="C21" s="321">
        <f t="shared" si="0"/>
        <v>135</v>
      </c>
      <c r="D21" s="321">
        <f t="shared" si="1"/>
        <v>90</v>
      </c>
      <c r="E21" s="319">
        <f t="shared" si="2"/>
        <v>27</v>
      </c>
      <c r="F21" s="319">
        <f t="shared" si="3"/>
        <v>63</v>
      </c>
      <c r="G21" s="318"/>
      <c r="H21" s="317">
        <f t="shared" si="4"/>
        <v>10</v>
      </c>
      <c r="I21" s="317">
        <f t="shared" si="5"/>
        <v>45</v>
      </c>
      <c r="J21" s="316">
        <f t="shared" si="6"/>
        <v>3.5</v>
      </c>
      <c r="K21" s="315"/>
      <c r="L21" s="715"/>
      <c r="M21" s="313">
        <v>27</v>
      </c>
      <c r="N21" s="312">
        <v>63</v>
      </c>
      <c r="O21" s="311">
        <f>SUM(K21,M21)</f>
        <v>27</v>
      </c>
      <c r="P21" s="311">
        <f t="shared" si="7"/>
        <v>63</v>
      </c>
      <c r="Q21" s="387">
        <f t="shared" si="8"/>
        <v>90</v>
      </c>
      <c r="R21" s="229"/>
      <c r="S21" s="229"/>
      <c r="T21" s="229"/>
      <c r="U21" s="229"/>
    </row>
    <row r="22" spans="1:21" s="97" customFormat="1" ht="13.5" customHeight="1" thickBot="1" x14ac:dyDescent="0.3">
      <c r="A22" s="716" t="s">
        <v>192</v>
      </c>
      <c r="B22" s="359">
        <v>5</v>
      </c>
      <c r="C22" s="358">
        <f t="shared" si="0"/>
        <v>135</v>
      </c>
      <c r="D22" s="358">
        <f t="shared" si="1"/>
        <v>90</v>
      </c>
      <c r="E22" s="307">
        <f t="shared" si="2"/>
        <v>27</v>
      </c>
      <c r="F22" s="307">
        <f t="shared" si="3"/>
        <v>63</v>
      </c>
      <c r="G22" s="287"/>
      <c r="H22" s="306">
        <f t="shared" si="4"/>
        <v>10</v>
      </c>
      <c r="I22" s="306">
        <f t="shared" si="5"/>
        <v>45</v>
      </c>
      <c r="J22" s="305">
        <f t="shared" si="6"/>
        <v>3.5</v>
      </c>
      <c r="K22" s="285"/>
      <c r="L22" s="717"/>
      <c r="M22" s="718">
        <v>27</v>
      </c>
      <c r="N22" s="403">
        <v>63</v>
      </c>
      <c r="O22" s="311">
        <f>SUM(K22,M22)</f>
        <v>27</v>
      </c>
      <c r="P22" s="311">
        <f>SUM(L22,N22)</f>
        <v>63</v>
      </c>
      <c r="Q22" s="387">
        <f t="shared" si="8"/>
        <v>90</v>
      </c>
      <c r="R22" s="229"/>
      <c r="S22" s="229"/>
      <c r="T22" s="229"/>
      <c r="U22" s="229"/>
    </row>
    <row r="23" spans="1:21" ht="15.75" customHeight="1" thickBot="1" x14ac:dyDescent="0.35">
      <c r="A23" s="384" t="s">
        <v>154</v>
      </c>
      <c r="B23" s="793"/>
      <c r="C23" s="793"/>
      <c r="D23" s="334"/>
      <c r="E23" s="334"/>
      <c r="F23" s="334"/>
      <c r="G23" s="334"/>
      <c r="H23" s="334"/>
      <c r="I23" s="334"/>
      <c r="J23" s="334"/>
      <c r="K23" s="333"/>
      <c r="L23" s="333"/>
      <c r="M23" s="333"/>
      <c r="N23" s="333"/>
      <c r="O23" s="333"/>
      <c r="P23" s="333"/>
      <c r="Q23" s="332"/>
    </row>
    <row r="24" spans="1:21" s="97" customFormat="1" ht="13.5" customHeight="1" thickBot="1" x14ac:dyDescent="0.3">
      <c r="A24" s="396" t="s">
        <v>89</v>
      </c>
      <c r="B24" s="397">
        <v>5</v>
      </c>
      <c r="C24" s="344">
        <f t="shared" si="0"/>
        <v>135</v>
      </c>
      <c r="D24" s="344">
        <f t="shared" si="1"/>
        <v>90</v>
      </c>
      <c r="E24" s="399" t="s">
        <v>90</v>
      </c>
      <c r="F24" s="399"/>
      <c r="G24" s="343">
        <v>90</v>
      </c>
      <c r="H24" s="400">
        <f t="shared" si="4"/>
        <v>10</v>
      </c>
      <c r="I24" s="400">
        <f t="shared" si="5"/>
        <v>45</v>
      </c>
      <c r="J24" s="400"/>
      <c r="K24" s="401"/>
      <c r="L24" s="402"/>
      <c r="M24" s="402"/>
      <c r="N24" s="403">
        <v>90</v>
      </c>
      <c r="O24" s="282">
        <f t="shared" si="7"/>
        <v>0</v>
      </c>
      <c r="P24" s="282">
        <f t="shared" si="7"/>
        <v>90</v>
      </c>
      <c r="Q24" s="719">
        <f t="shared" si="8"/>
        <v>90</v>
      </c>
      <c r="R24" s="229"/>
      <c r="S24" s="229"/>
      <c r="T24" s="229"/>
      <c r="U24" s="229"/>
    </row>
    <row r="25" spans="1:21" s="97" customFormat="1" ht="17.45" customHeight="1" thickBot="1" x14ac:dyDescent="0.3">
      <c r="A25" s="302" t="s">
        <v>20</v>
      </c>
      <c r="B25" s="259">
        <f>SUM(B17:B24)</f>
        <v>50</v>
      </c>
      <c r="C25" s="794">
        <f>SUM(C17:C24)</f>
        <v>1350</v>
      </c>
      <c r="D25" s="794">
        <f>SUM(D17:D24)</f>
        <v>900</v>
      </c>
      <c r="E25" s="795">
        <f t="shared" ref="E25:P25" si="9">SUM(E16:E24)</f>
        <v>243</v>
      </c>
      <c r="F25" s="796">
        <f t="shared" si="9"/>
        <v>567</v>
      </c>
      <c r="G25" s="797">
        <f t="shared" si="9"/>
        <v>90</v>
      </c>
      <c r="H25" s="797">
        <f t="shared" si="9"/>
        <v>100</v>
      </c>
      <c r="I25" s="797">
        <f t="shared" si="9"/>
        <v>450</v>
      </c>
      <c r="J25" s="795">
        <f t="shared" si="9"/>
        <v>36</v>
      </c>
      <c r="K25" s="798">
        <f t="shared" si="9"/>
        <v>150</v>
      </c>
      <c r="L25" s="798">
        <f t="shared" si="9"/>
        <v>350</v>
      </c>
      <c r="M25" s="798">
        <f t="shared" si="9"/>
        <v>93</v>
      </c>
      <c r="N25" s="259">
        <f t="shared" si="9"/>
        <v>307</v>
      </c>
      <c r="O25" s="798">
        <f t="shared" si="9"/>
        <v>243</v>
      </c>
      <c r="P25" s="798">
        <f t="shared" si="9"/>
        <v>657</v>
      </c>
      <c r="Q25" s="799">
        <f>SUM(Q17:Q24)</f>
        <v>900</v>
      </c>
      <c r="R25" s="229"/>
      <c r="S25" s="229"/>
      <c r="T25" s="229"/>
      <c r="U25" s="229"/>
    </row>
    <row r="26" spans="1:21" s="240" customFormat="1" ht="15" customHeight="1" x14ac:dyDescent="0.2">
      <c r="A26" s="237"/>
      <c r="B26" s="244"/>
      <c r="C26" s="244"/>
      <c r="D26" s="232"/>
      <c r="E26" s="233"/>
      <c r="F26" s="233"/>
      <c r="G26" s="233"/>
      <c r="H26" s="233"/>
      <c r="I26" s="233"/>
      <c r="J26" s="233"/>
      <c r="K26" s="235"/>
      <c r="L26" s="233"/>
      <c r="M26" s="235"/>
      <c r="N26" s="233"/>
      <c r="O26" s="232"/>
      <c r="P26" s="233"/>
      <c r="Q26" s="232"/>
      <c r="R26" s="229"/>
      <c r="S26" s="229"/>
      <c r="T26" s="229"/>
      <c r="U26" s="229"/>
    </row>
    <row r="27" spans="1:21" ht="12.75" customHeight="1" x14ac:dyDescent="0.2">
      <c r="A27" s="236"/>
      <c r="B27" s="236"/>
      <c r="C27" s="236"/>
      <c r="D27" s="230"/>
      <c r="J27" s="230"/>
      <c r="K27" s="230"/>
      <c r="L27" s="230"/>
      <c r="M27" s="230"/>
      <c r="N27" s="230"/>
      <c r="O27" s="230"/>
      <c r="P27" s="230"/>
    </row>
    <row r="28" spans="1:21" ht="12.75" customHeight="1" x14ac:dyDescent="0.25">
      <c r="A28" s="238"/>
      <c r="B28" s="238"/>
      <c r="C28" s="238"/>
      <c r="D28" s="238"/>
      <c r="E28" s="238"/>
      <c r="F28" s="238"/>
      <c r="G28" s="238"/>
      <c r="J28" s="230"/>
      <c r="K28" s="230"/>
      <c r="L28" s="230"/>
      <c r="M28" s="230"/>
      <c r="N28" s="230"/>
      <c r="O28" s="230"/>
      <c r="P28" s="230"/>
    </row>
    <row r="29" spans="1:21" ht="12.75" customHeight="1" x14ac:dyDescent="0.25">
      <c r="A29" s="238"/>
      <c r="B29" s="238"/>
      <c r="C29" s="238"/>
      <c r="D29" s="238"/>
      <c r="E29" s="238"/>
      <c r="F29" s="238"/>
      <c r="G29" s="238"/>
    </row>
    <row r="30" spans="1:21" ht="12.75" customHeight="1" x14ac:dyDescent="0.25">
      <c r="A30" s="238"/>
      <c r="B30" s="238"/>
      <c r="C30" s="238"/>
      <c r="D30" s="238"/>
      <c r="E30" s="238"/>
      <c r="F30" s="238"/>
      <c r="G30" s="238"/>
    </row>
    <row r="31" spans="1:21" ht="12.75" customHeight="1" x14ac:dyDescent="0.25">
      <c r="A31" s="238"/>
      <c r="B31" s="238"/>
      <c r="C31" s="238"/>
      <c r="D31" s="238"/>
      <c r="E31" s="238"/>
      <c r="F31" s="238"/>
      <c r="G31" s="238"/>
    </row>
    <row r="32" spans="1:21" ht="13.15" customHeight="1" x14ac:dyDescent="0.25">
      <c r="A32" s="238"/>
      <c r="B32" s="238"/>
      <c r="C32" s="238"/>
      <c r="D32" s="238"/>
      <c r="E32" s="238"/>
      <c r="F32" s="238"/>
      <c r="G32" s="238"/>
    </row>
    <row r="33" spans="1:7" ht="12.75" customHeight="1" x14ac:dyDescent="0.25">
      <c r="A33" s="238"/>
      <c r="B33" s="238"/>
      <c r="C33" s="238"/>
      <c r="D33" s="238"/>
      <c r="E33" s="238"/>
      <c r="F33" s="238"/>
      <c r="G33" s="238"/>
    </row>
    <row r="34" spans="1:7" ht="12.75" customHeight="1" x14ac:dyDescent="0.2">
      <c r="A34" s="236"/>
      <c r="B34" s="236"/>
      <c r="C34" s="236"/>
      <c r="D34" s="230"/>
    </row>
    <row r="35" spans="1:7" ht="12.75" customHeight="1" x14ac:dyDescent="0.2">
      <c r="D35" s="230"/>
    </row>
    <row r="36" spans="1:7" ht="12.75" customHeight="1" x14ac:dyDescent="0.2">
      <c r="A36" s="1602"/>
      <c r="B36" s="1602"/>
      <c r="D36" s="230"/>
    </row>
    <row r="37" spans="1:7" ht="12.75" customHeight="1" x14ac:dyDescent="0.2">
      <c r="D37" s="230"/>
    </row>
    <row r="38" spans="1:7" ht="12.75" customHeight="1" x14ac:dyDescent="0.2">
      <c r="D38" s="230"/>
    </row>
    <row r="39" spans="1:7" x14ac:dyDescent="0.2">
      <c r="D39" s="230"/>
    </row>
    <row r="40" spans="1:7" x14ac:dyDescent="0.2">
      <c r="D40" s="230"/>
    </row>
    <row r="42" spans="1:7" x14ac:dyDescent="0.2">
      <c r="A42" s="231"/>
    </row>
  </sheetData>
  <mergeCells count="25">
    <mergeCell ref="A36:B36"/>
    <mergeCell ref="F11:F15"/>
    <mergeCell ref="G11:G15"/>
    <mergeCell ref="H11:H15"/>
    <mergeCell ref="I11:I15"/>
    <mergeCell ref="A11:A15"/>
    <mergeCell ref="B11:B15"/>
    <mergeCell ref="C11:C15"/>
    <mergeCell ref="D11:D15"/>
    <mergeCell ref="E11:E15"/>
    <mergeCell ref="K1:Q1"/>
    <mergeCell ref="A3:Q3"/>
    <mergeCell ref="A4:Q4"/>
    <mergeCell ref="A5:Q5"/>
    <mergeCell ref="A7:M7"/>
    <mergeCell ref="A8:F8"/>
    <mergeCell ref="A9:P9"/>
    <mergeCell ref="A10:P10"/>
    <mergeCell ref="Q13:Q14"/>
    <mergeCell ref="J11:J15"/>
    <mergeCell ref="K11:Q11"/>
    <mergeCell ref="K12:P12"/>
    <mergeCell ref="K13:L13"/>
    <mergeCell ref="M13:N13"/>
    <mergeCell ref="O13:P14"/>
  </mergeCells>
  <pageMargins left="0.19685039370078741" right="0.23622047244094488" top="0.19685039370078741" bottom="0.19685039370078741" header="0" footer="0.11811023622047244"/>
  <pageSetup paperSize="9" scale="7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IP39"/>
  <sheetViews>
    <sheetView zoomScale="70" zoomScaleNormal="70" workbookViewId="0">
      <selection activeCell="A9" sqref="A9:S9"/>
    </sheetView>
  </sheetViews>
  <sheetFormatPr defaultColWidth="9.140625" defaultRowHeight="12.75" x14ac:dyDescent="0.2"/>
  <cols>
    <col min="1" max="1" width="70.7109375" style="229" customWidth="1"/>
    <col min="2" max="2" width="6.42578125" style="230" customWidth="1"/>
    <col min="3" max="3" width="7.7109375" style="230" customWidth="1"/>
    <col min="4" max="4" width="6.140625" style="229" customWidth="1"/>
    <col min="5" max="5" width="6.42578125" style="230" customWidth="1"/>
    <col min="6" max="6" width="6.28515625" style="230" customWidth="1"/>
    <col min="7" max="7" width="8" style="230" customWidth="1"/>
    <col min="8" max="8" width="6.42578125" style="230" customWidth="1"/>
    <col min="9" max="9" width="5.7109375" style="230" customWidth="1"/>
    <col min="10" max="22" width="5.7109375" style="229" customWidth="1"/>
    <col min="23" max="24" width="9.140625" style="229"/>
    <col min="25" max="25" width="10.140625" style="229" bestFit="1" customWidth="1"/>
    <col min="26" max="26" width="9.42578125" style="229" bestFit="1" customWidth="1"/>
    <col min="27" max="27" width="12.28515625" style="229" bestFit="1" customWidth="1"/>
    <col min="28" max="28" width="13.140625" style="229" customWidth="1"/>
    <col min="29" max="30" width="9.140625" style="229"/>
    <col min="31" max="31" width="11.5703125" style="229" bestFit="1" customWidth="1"/>
    <col min="32" max="16384" width="9.140625" style="229"/>
  </cols>
  <sheetData>
    <row r="1" spans="1:26" ht="13.5" customHeight="1" x14ac:dyDescent="0.25">
      <c r="A1" s="238"/>
      <c r="B1" s="378"/>
      <c r="C1" s="378"/>
      <c r="D1" s="238"/>
      <c r="J1" s="382"/>
      <c r="R1" s="800"/>
      <c r="S1" s="800"/>
      <c r="U1" s="801"/>
      <c r="V1" s="801"/>
      <c r="W1" s="801"/>
    </row>
    <row r="2" spans="1:26" ht="42" customHeight="1" x14ac:dyDescent="0.2">
      <c r="A2" s="1569" t="s">
        <v>193</v>
      </c>
      <c r="B2" s="1569"/>
      <c r="C2" s="1569"/>
      <c r="D2" s="1569"/>
      <c r="E2" s="1569"/>
      <c r="F2" s="1569"/>
      <c r="G2" s="1569"/>
      <c r="H2" s="1569"/>
      <c r="I2" s="1569"/>
      <c r="J2" s="1569"/>
      <c r="K2" s="1569"/>
      <c r="L2" s="1569"/>
      <c r="M2" s="1569"/>
      <c r="N2" s="1569"/>
      <c r="O2" s="1569"/>
      <c r="P2" s="1569"/>
      <c r="Q2" s="1569"/>
      <c r="R2" s="1569"/>
      <c r="S2" s="1569"/>
      <c r="T2" s="1569"/>
      <c r="U2" s="1569"/>
      <c r="V2" s="1569"/>
      <c r="W2" s="1569"/>
    </row>
    <row r="3" spans="1:26" ht="15.75" customHeight="1" x14ac:dyDescent="0.2">
      <c r="A3" s="1569" t="s">
        <v>4</v>
      </c>
      <c r="B3" s="1569"/>
      <c r="C3" s="1569"/>
      <c r="D3" s="1569"/>
      <c r="E3" s="1569"/>
      <c r="F3" s="1569"/>
      <c r="G3" s="1569"/>
      <c r="H3" s="1569"/>
      <c r="I3" s="1569"/>
      <c r="J3" s="1569"/>
      <c r="K3" s="1569"/>
      <c r="L3" s="1569"/>
      <c r="M3" s="1569"/>
      <c r="N3" s="1569"/>
      <c r="O3" s="1569"/>
      <c r="P3" s="1569"/>
      <c r="Q3" s="1569"/>
      <c r="R3" s="1569"/>
      <c r="S3" s="1569"/>
      <c r="T3" s="1569"/>
      <c r="U3" s="1569"/>
      <c r="V3" s="1569"/>
      <c r="W3" s="1569"/>
    </row>
    <row r="4" spans="1:26" ht="12.75" customHeight="1" x14ac:dyDescent="0.2">
      <c r="A4" s="1569" t="s">
        <v>194</v>
      </c>
      <c r="B4" s="1569"/>
      <c r="C4" s="1569"/>
      <c r="D4" s="1569"/>
      <c r="E4" s="1569"/>
      <c r="F4" s="1569"/>
      <c r="G4" s="1569"/>
      <c r="H4" s="1569"/>
      <c r="I4" s="1569"/>
      <c r="J4" s="1569"/>
      <c r="K4" s="1569"/>
      <c r="L4" s="1569"/>
      <c r="M4" s="1569"/>
      <c r="N4" s="1569"/>
      <c r="O4" s="1569"/>
      <c r="P4" s="1569"/>
      <c r="Q4" s="1569"/>
      <c r="R4" s="1569"/>
      <c r="S4" s="1569"/>
      <c r="T4" s="1569"/>
      <c r="U4" s="1569"/>
      <c r="V4" s="1569"/>
      <c r="W4" s="1569"/>
    </row>
    <row r="5" spans="1:26" ht="12.75" customHeight="1" x14ac:dyDescent="0.25">
      <c r="A5" s="218"/>
      <c r="B5" s="218"/>
      <c r="C5" s="218"/>
      <c r="D5" s="218"/>
      <c r="E5" s="218"/>
      <c r="F5" s="218"/>
      <c r="G5" s="218"/>
      <c r="H5" s="218"/>
      <c r="I5" s="218"/>
      <c r="J5" s="218"/>
      <c r="K5" s="218"/>
      <c r="L5" s="218"/>
      <c r="M5" s="218"/>
      <c r="N5" s="218"/>
      <c r="O5" s="218"/>
      <c r="P5" s="218"/>
      <c r="Q5" s="218"/>
      <c r="R5" s="218"/>
      <c r="S5" s="218"/>
      <c r="T5" s="218"/>
      <c r="U5" s="218"/>
      <c r="V5" s="218"/>
    </row>
    <row r="6" spans="1:26" ht="17.25" customHeight="1" x14ac:dyDescent="0.25">
      <c r="A6" s="1574" t="s">
        <v>195</v>
      </c>
      <c r="B6" s="1574"/>
      <c r="C6" s="1574"/>
      <c r="D6" s="1574"/>
      <c r="E6" s="1574"/>
      <c r="F6" s="1574"/>
      <c r="G6" s="1574"/>
      <c r="H6" s="1574"/>
      <c r="I6" s="1574"/>
      <c r="J6" s="1574"/>
      <c r="K6" s="1574"/>
      <c r="L6" s="1574"/>
      <c r="M6" s="1574"/>
      <c r="N6" s="379"/>
      <c r="O6" s="379"/>
      <c r="P6" s="379"/>
      <c r="Q6" s="379"/>
      <c r="R6" s="379"/>
      <c r="S6" s="411"/>
    </row>
    <row r="7" spans="1:26" ht="15.75" customHeight="1" x14ac:dyDescent="0.25">
      <c r="A7" s="1574" t="s">
        <v>18</v>
      </c>
      <c r="B7" s="1574"/>
      <c r="C7" s="1574"/>
      <c r="D7" s="1574"/>
      <c r="E7" s="1574"/>
      <c r="F7" s="1574"/>
      <c r="G7" s="378"/>
      <c r="H7" s="378"/>
      <c r="I7" s="378"/>
      <c r="J7" s="238"/>
      <c r="K7" s="238"/>
      <c r="L7" s="238"/>
      <c r="M7" s="238"/>
      <c r="N7" s="238"/>
      <c r="O7" s="238"/>
      <c r="P7" s="238"/>
      <c r="Q7" s="238"/>
      <c r="R7" s="238"/>
      <c r="S7" s="411"/>
    </row>
    <row r="8" spans="1:26" ht="14.25" customHeight="1" x14ac:dyDescent="0.25">
      <c r="A8" s="1583" t="s">
        <v>19</v>
      </c>
      <c r="B8" s="1583"/>
      <c r="C8" s="1583"/>
      <c r="D8" s="1583"/>
      <c r="E8" s="1583"/>
      <c r="F8" s="1583"/>
      <c r="G8" s="1583"/>
      <c r="H8" s="1583"/>
      <c r="I8" s="1583"/>
      <c r="J8" s="1583"/>
      <c r="K8" s="1583"/>
      <c r="L8" s="1583"/>
      <c r="M8" s="1583"/>
      <c r="N8" s="1583"/>
      <c r="O8" s="1583"/>
      <c r="P8" s="1583"/>
      <c r="Q8" s="1583"/>
      <c r="R8" s="1583"/>
      <c r="S8" s="1583"/>
    </row>
    <row r="9" spans="1:26" ht="16.5" customHeight="1" thickBot="1" x14ac:dyDescent="0.3">
      <c r="A9" s="1583" t="s">
        <v>196</v>
      </c>
      <c r="B9" s="1583"/>
      <c r="C9" s="1583"/>
      <c r="D9" s="1583"/>
      <c r="E9" s="1583"/>
      <c r="F9" s="1583"/>
      <c r="G9" s="1583"/>
      <c r="H9" s="1583"/>
      <c r="I9" s="1583"/>
      <c r="J9" s="1583"/>
      <c r="K9" s="1583"/>
      <c r="L9" s="1583"/>
      <c r="M9" s="1583"/>
      <c r="N9" s="1583"/>
      <c r="O9" s="1583"/>
      <c r="P9" s="1583"/>
      <c r="Q9" s="1583"/>
      <c r="R9" s="1583"/>
      <c r="S9" s="1583"/>
    </row>
    <row r="10" spans="1:26" ht="15" customHeight="1" thickBot="1" x14ac:dyDescent="0.25">
      <c r="A10" s="1580" t="s">
        <v>23</v>
      </c>
      <c r="B10" s="1575" t="s">
        <v>14</v>
      </c>
      <c r="C10" s="1590" t="s">
        <v>26</v>
      </c>
      <c r="D10" s="1577" t="s">
        <v>27</v>
      </c>
      <c r="E10" s="1575" t="s">
        <v>1</v>
      </c>
      <c r="F10" s="1570" t="s">
        <v>28</v>
      </c>
      <c r="G10" s="1575" t="s">
        <v>29</v>
      </c>
      <c r="H10" s="1577" t="s">
        <v>30</v>
      </c>
      <c r="I10" s="1575" t="s">
        <v>16</v>
      </c>
      <c r="J10" s="1590" t="s">
        <v>31</v>
      </c>
      <c r="K10" s="1587" t="s">
        <v>5</v>
      </c>
      <c r="L10" s="1588"/>
      <c r="M10" s="1588"/>
      <c r="N10" s="1588"/>
      <c r="O10" s="1588"/>
      <c r="P10" s="1588"/>
      <c r="Q10" s="1588"/>
      <c r="R10" s="1588"/>
      <c r="S10" s="1588"/>
      <c r="T10" s="1588"/>
      <c r="U10" s="1588"/>
      <c r="V10" s="1588"/>
      <c r="W10" s="1589"/>
    </row>
    <row r="11" spans="1:26" ht="11.25" customHeight="1" thickBot="1" x14ac:dyDescent="0.25">
      <c r="A11" s="1581"/>
      <c r="B11" s="1576"/>
      <c r="C11" s="1591"/>
      <c r="D11" s="1578"/>
      <c r="E11" s="1576"/>
      <c r="F11" s="1571"/>
      <c r="G11" s="1576"/>
      <c r="H11" s="1578"/>
      <c r="I11" s="1576"/>
      <c r="J11" s="1591"/>
      <c r="K11" s="1592" t="s">
        <v>12</v>
      </c>
      <c r="L11" s="1592"/>
      <c r="M11" s="1593"/>
      <c r="N11" s="1594"/>
      <c r="O11" s="1594"/>
      <c r="P11" s="1595"/>
      <c r="Q11" s="1592" t="s">
        <v>13</v>
      </c>
      <c r="R11" s="1592"/>
      <c r="S11" s="1593"/>
      <c r="T11" s="1594"/>
      <c r="U11" s="1594"/>
      <c r="V11" s="1595"/>
      <c r="W11" s="377"/>
    </row>
    <row r="12" spans="1:26" ht="12.75" customHeight="1" x14ac:dyDescent="0.2">
      <c r="A12" s="1581"/>
      <c r="B12" s="1576"/>
      <c r="C12" s="1591"/>
      <c r="D12" s="1578"/>
      <c r="E12" s="1576"/>
      <c r="F12" s="1571"/>
      <c r="G12" s="1576"/>
      <c r="H12" s="1578"/>
      <c r="I12" s="1576"/>
      <c r="J12" s="1591"/>
      <c r="K12" s="1573" t="s">
        <v>2</v>
      </c>
      <c r="L12" s="1579"/>
      <c r="M12" s="1572" t="s">
        <v>8</v>
      </c>
      <c r="N12" s="1573"/>
      <c r="O12" s="1596" t="s">
        <v>3</v>
      </c>
      <c r="P12" s="1597"/>
      <c r="Q12" s="1573" t="s">
        <v>2</v>
      </c>
      <c r="R12" s="1579"/>
      <c r="S12" s="1572" t="s">
        <v>8</v>
      </c>
      <c r="T12" s="1573"/>
      <c r="U12" s="1596" t="s">
        <v>3</v>
      </c>
      <c r="V12" s="1597"/>
      <c r="W12" s="1584" t="s">
        <v>3</v>
      </c>
    </row>
    <row r="13" spans="1:26" ht="12.75" customHeight="1" thickBot="1" x14ac:dyDescent="0.3">
      <c r="A13" s="1581"/>
      <c r="B13" s="1576"/>
      <c r="C13" s="1591"/>
      <c r="D13" s="1578"/>
      <c r="E13" s="1576"/>
      <c r="F13" s="1571"/>
      <c r="G13" s="1576"/>
      <c r="H13" s="1578"/>
      <c r="I13" s="1576"/>
      <c r="J13" s="1591"/>
      <c r="K13" s="376">
        <v>20</v>
      </c>
      <c r="L13" s="375" t="s">
        <v>24</v>
      </c>
      <c r="M13" s="374">
        <v>20</v>
      </c>
      <c r="N13" s="373" t="s">
        <v>24</v>
      </c>
      <c r="O13" s="1598"/>
      <c r="P13" s="1599"/>
      <c r="Q13" s="376">
        <v>19</v>
      </c>
      <c r="R13" s="375" t="s">
        <v>24</v>
      </c>
      <c r="S13" s="374">
        <v>5</v>
      </c>
      <c r="T13" s="373" t="s">
        <v>24</v>
      </c>
      <c r="U13" s="1598"/>
      <c r="V13" s="1599"/>
      <c r="W13" s="1585"/>
      <c r="Y13" s="97"/>
      <c r="Z13" s="97"/>
    </row>
    <row r="14" spans="1:26" ht="19.5" customHeight="1" thickBot="1" x14ac:dyDescent="0.3">
      <c r="A14" s="1630"/>
      <c r="B14" s="1601"/>
      <c r="C14" s="1604"/>
      <c r="D14" s="1600"/>
      <c r="E14" s="1601"/>
      <c r="F14" s="1603"/>
      <c r="G14" s="1601"/>
      <c r="H14" s="1600"/>
      <c r="I14" s="1601"/>
      <c r="J14" s="1604"/>
      <c r="K14" s="802" t="s">
        <v>9</v>
      </c>
      <c r="L14" s="363" t="s">
        <v>10</v>
      </c>
      <c r="M14" s="803" t="s">
        <v>9</v>
      </c>
      <c r="N14" s="804" t="s">
        <v>10</v>
      </c>
      <c r="O14" s="805" t="s">
        <v>9</v>
      </c>
      <c r="P14" s="806" t="s">
        <v>10</v>
      </c>
      <c r="Q14" s="802" t="s">
        <v>9</v>
      </c>
      <c r="R14" s="363" t="s">
        <v>10</v>
      </c>
      <c r="S14" s="803" t="s">
        <v>9</v>
      </c>
      <c r="T14" s="804" t="s">
        <v>10</v>
      </c>
      <c r="U14" s="806" t="s">
        <v>9</v>
      </c>
      <c r="V14" s="807" t="s">
        <v>10</v>
      </c>
      <c r="W14" s="808" t="s">
        <v>6</v>
      </c>
      <c r="Y14" s="97"/>
      <c r="Z14" s="97"/>
    </row>
    <row r="15" spans="1:26" ht="19.5" customHeight="1" thickBot="1" x14ac:dyDescent="0.3">
      <c r="A15" s="1634" t="s">
        <v>39</v>
      </c>
      <c r="B15" s="1635"/>
      <c r="C15" s="1635"/>
      <c r="D15" s="1635"/>
      <c r="E15" s="1635"/>
      <c r="F15" s="1635"/>
      <c r="G15" s="1635"/>
      <c r="H15" s="1635"/>
      <c r="I15" s="1635"/>
      <c r="J15" s="1635"/>
      <c r="K15" s="1635"/>
      <c r="L15" s="1635"/>
      <c r="M15" s="1635"/>
      <c r="N15" s="1635"/>
      <c r="O15" s="1635"/>
      <c r="P15" s="1635"/>
      <c r="Q15" s="1635"/>
      <c r="R15" s="1635"/>
      <c r="S15" s="1635"/>
      <c r="T15" s="1635"/>
      <c r="U15" s="1635"/>
      <c r="V15" s="1635"/>
      <c r="W15" s="1636"/>
      <c r="Y15" s="97"/>
      <c r="Z15" s="97"/>
    </row>
    <row r="16" spans="1:26" ht="19.5" customHeight="1" x14ac:dyDescent="0.25">
      <c r="A16" s="809" t="s">
        <v>197</v>
      </c>
      <c r="B16" s="810">
        <v>2</v>
      </c>
      <c r="C16" s="810">
        <f>B16*27</f>
        <v>54</v>
      </c>
      <c r="D16" s="810">
        <f>B16*22</f>
        <v>44</v>
      </c>
      <c r="E16" s="811">
        <f>D16*1</f>
        <v>44</v>
      </c>
      <c r="F16" s="812"/>
      <c r="G16" s="812"/>
      <c r="H16" s="813">
        <f>B16*2</f>
        <v>4</v>
      </c>
      <c r="I16" s="812">
        <f>C16-D16</f>
        <v>10</v>
      </c>
      <c r="J16" s="814"/>
      <c r="K16" s="815">
        <v>44</v>
      </c>
      <c r="L16" s="816"/>
      <c r="M16" s="817"/>
      <c r="N16" s="818"/>
      <c r="O16" s="819">
        <f t="shared" ref="O16:P20" si="0">SUM(K16,M16)</f>
        <v>44</v>
      </c>
      <c r="P16" s="819">
        <f t="shared" si="0"/>
        <v>0</v>
      </c>
      <c r="Q16" s="820"/>
      <c r="R16" s="816"/>
      <c r="S16" s="817"/>
      <c r="T16" s="818"/>
      <c r="U16" s="819">
        <f t="shared" ref="U16:V20" si="1">SUM(Q16,S16)</f>
        <v>0</v>
      </c>
      <c r="V16" s="821">
        <f t="shared" si="1"/>
        <v>0</v>
      </c>
      <c r="W16" s="822">
        <f>SUM(O16,P16,U16,V16)</f>
        <v>44</v>
      </c>
      <c r="Y16" s="97"/>
      <c r="Z16" s="97"/>
    </row>
    <row r="17" spans="1:27" ht="19.5" customHeight="1" x14ac:dyDescent="0.25">
      <c r="A17" s="823" t="s">
        <v>198</v>
      </c>
      <c r="B17" s="824"/>
      <c r="C17" s="824"/>
      <c r="D17" s="824"/>
      <c r="E17" s="824"/>
      <c r="F17" s="824"/>
      <c r="G17" s="824"/>
      <c r="H17" s="824"/>
      <c r="I17" s="824"/>
      <c r="J17" s="824"/>
      <c r="K17" s="824"/>
      <c r="L17" s="824"/>
      <c r="M17" s="824"/>
      <c r="N17" s="824"/>
      <c r="O17" s="824"/>
      <c r="P17" s="824"/>
      <c r="Q17" s="824"/>
      <c r="R17" s="824"/>
      <c r="S17" s="824"/>
      <c r="T17" s="824"/>
      <c r="U17" s="824"/>
      <c r="V17" s="825"/>
      <c r="W17" s="826"/>
      <c r="Y17" s="97"/>
      <c r="Z17" s="97"/>
    </row>
    <row r="18" spans="1:27" ht="19.5" customHeight="1" thickBot="1" x14ac:dyDescent="0.3">
      <c r="A18" s="827" t="s">
        <v>199</v>
      </c>
      <c r="B18" s="828">
        <v>1</v>
      </c>
      <c r="C18" s="828">
        <f>B18*27</f>
        <v>27</v>
      </c>
      <c r="D18" s="829">
        <f>B18*22</f>
        <v>22</v>
      </c>
      <c r="E18" s="830">
        <v>22</v>
      </c>
      <c r="F18" s="831"/>
      <c r="G18" s="831"/>
      <c r="H18" s="832">
        <f>B18*2</f>
        <v>2</v>
      </c>
      <c r="I18" s="831">
        <f>C18-D18</f>
        <v>5</v>
      </c>
      <c r="J18" s="833">
        <f>B18*1.5</f>
        <v>1.5</v>
      </c>
      <c r="K18" s="834">
        <v>22</v>
      </c>
      <c r="L18" s="835"/>
      <c r="M18" s="835"/>
      <c r="N18" s="836"/>
      <c r="O18" s="837">
        <f t="shared" si="0"/>
        <v>22</v>
      </c>
      <c r="P18" s="837">
        <f t="shared" si="0"/>
        <v>0</v>
      </c>
      <c r="Q18" s="838"/>
      <c r="R18" s="835"/>
      <c r="S18" s="835"/>
      <c r="T18" s="836"/>
      <c r="U18" s="837">
        <f t="shared" si="1"/>
        <v>0</v>
      </c>
      <c r="V18" s="839">
        <f t="shared" si="1"/>
        <v>0</v>
      </c>
      <c r="W18" s="840">
        <f t="shared" ref="W18:W26" si="2">SUM(O18,P18,U18,V18)</f>
        <v>22</v>
      </c>
      <c r="Y18" s="97"/>
      <c r="Z18" s="97"/>
    </row>
    <row r="19" spans="1:27" ht="19.5" customHeight="1" thickBot="1" x14ac:dyDescent="0.3">
      <c r="A19" s="827" t="s">
        <v>200</v>
      </c>
      <c r="B19" s="841">
        <v>5</v>
      </c>
      <c r="C19" s="828">
        <v>135</v>
      </c>
      <c r="D19" s="829">
        <f>B19*22</f>
        <v>110</v>
      </c>
      <c r="E19" s="842"/>
      <c r="F19" s="843">
        <v>110</v>
      </c>
      <c r="G19" s="831"/>
      <c r="H19" s="844">
        <v>2</v>
      </c>
      <c r="I19" s="845">
        <v>5</v>
      </c>
      <c r="J19" s="846">
        <v>2</v>
      </c>
      <c r="K19" s="847"/>
      <c r="L19" s="848">
        <v>44</v>
      </c>
      <c r="M19" s="849"/>
      <c r="N19" s="850">
        <v>44</v>
      </c>
      <c r="O19" s="837">
        <f t="shared" si="0"/>
        <v>0</v>
      </c>
      <c r="P19" s="837">
        <f t="shared" si="0"/>
        <v>88</v>
      </c>
      <c r="Q19" s="847"/>
      <c r="R19" s="848">
        <v>22</v>
      </c>
      <c r="S19" s="849"/>
      <c r="T19" s="851"/>
      <c r="U19" s="837">
        <f t="shared" si="1"/>
        <v>0</v>
      </c>
      <c r="V19" s="839">
        <f t="shared" si="1"/>
        <v>22</v>
      </c>
      <c r="W19" s="852">
        <f t="shared" si="2"/>
        <v>110</v>
      </c>
      <c r="Y19" s="97"/>
      <c r="Z19" s="97"/>
    </row>
    <row r="20" spans="1:27" ht="19.5" customHeight="1" thickBot="1" x14ac:dyDescent="0.3">
      <c r="A20" s="853" t="s">
        <v>201</v>
      </c>
      <c r="B20" s="854">
        <v>2</v>
      </c>
      <c r="C20" s="854">
        <f>B20*27</f>
        <v>54</v>
      </c>
      <c r="D20" s="855">
        <f>B20*22</f>
        <v>44</v>
      </c>
      <c r="E20" s="856">
        <v>44</v>
      </c>
      <c r="F20" s="857"/>
      <c r="G20" s="857"/>
      <c r="H20" s="858">
        <f>B20*2</f>
        <v>4</v>
      </c>
      <c r="I20" s="857">
        <f>C20-D20</f>
        <v>10</v>
      </c>
      <c r="J20" s="859">
        <f>B20*1.5</f>
        <v>3</v>
      </c>
      <c r="K20" s="860">
        <v>22</v>
      </c>
      <c r="L20" s="861"/>
      <c r="M20" s="862">
        <v>22</v>
      </c>
      <c r="N20" s="863"/>
      <c r="O20" s="864">
        <f t="shared" si="0"/>
        <v>44</v>
      </c>
      <c r="P20" s="864">
        <f t="shared" si="0"/>
        <v>0</v>
      </c>
      <c r="Q20" s="865"/>
      <c r="R20" s="861"/>
      <c r="S20" s="861"/>
      <c r="T20" s="863"/>
      <c r="U20" s="864">
        <f t="shared" si="1"/>
        <v>0</v>
      </c>
      <c r="V20" s="866">
        <f t="shared" si="1"/>
        <v>0</v>
      </c>
      <c r="W20" s="852">
        <f t="shared" si="2"/>
        <v>44</v>
      </c>
      <c r="Y20" s="97"/>
      <c r="Z20" s="97"/>
    </row>
    <row r="21" spans="1:27" ht="15.75" customHeight="1" thickBot="1" x14ac:dyDescent="0.3">
      <c r="A21" s="867" t="s">
        <v>42</v>
      </c>
      <c r="B21" s="868"/>
      <c r="C21" s="868"/>
      <c r="D21" s="868"/>
      <c r="E21" s="868"/>
      <c r="F21" s="868"/>
      <c r="G21" s="868"/>
      <c r="H21" s="868"/>
      <c r="I21" s="868"/>
      <c r="J21" s="868"/>
      <c r="K21" s="868"/>
      <c r="L21" s="868"/>
      <c r="M21" s="868"/>
      <c r="N21" s="868"/>
      <c r="O21" s="868"/>
      <c r="P21" s="868"/>
      <c r="Q21" s="868"/>
      <c r="R21" s="868"/>
      <c r="S21" s="868"/>
      <c r="T21" s="868"/>
      <c r="U21" s="868"/>
      <c r="V21" s="868"/>
      <c r="W21" s="869"/>
      <c r="Y21" s="97"/>
      <c r="Z21" s="97"/>
    </row>
    <row r="22" spans="1:27" s="97" customFormat="1" ht="20.45" customHeight="1" thickBot="1" x14ac:dyDescent="0.3">
      <c r="A22" s="323" t="s">
        <v>202</v>
      </c>
      <c r="B22" s="841">
        <v>20</v>
      </c>
      <c r="C22" s="841">
        <f>B22*27</f>
        <v>540</v>
      </c>
      <c r="D22" s="870">
        <f>B22*22-20</f>
        <v>420</v>
      </c>
      <c r="E22" s="871">
        <f>D22*0.3</f>
        <v>126</v>
      </c>
      <c r="F22" s="871">
        <f>D22-E22</f>
        <v>294</v>
      </c>
      <c r="G22" s="845"/>
      <c r="H22" s="845">
        <f>B22*2</f>
        <v>40</v>
      </c>
      <c r="I22" s="845">
        <v>95</v>
      </c>
      <c r="J22" s="872">
        <v>17</v>
      </c>
      <c r="K22" s="873">
        <v>126</v>
      </c>
      <c r="L22" s="848">
        <v>294</v>
      </c>
      <c r="M22" s="849"/>
      <c r="N22" s="874"/>
      <c r="O22" s="875">
        <f t="shared" ref="O22:P26" si="3">SUM(K22,M22)</f>
        <v>126</v>
      </c>
      <c r="P22" s="875">
        <f t="shared" si="3"/>
        <v>294</v>
      </c>
      <c r="Q22" s="876"/>
      <c r="R22" s="847"/>
      <c r="S22" s="849"/>
      <c r="T22" s="874"/>
      <c r="U22" s="875">
        <f t="shared" ref="U22:V26" si="4">SUM(Q22,S22)</f>
        <v>0</v>
      </c>
      <c r="V22" s="877">
        <f t="shared" si="4"/>
        <v>0</v>
      </c>
      <c r="W22" s="852">
        <f t="shared" si="2"/>
        <v>420</v>
      </c>
      <c r="X22" s="229"/>
      <c r="AA22" s="229"/>
    </row>
    <row r="23" spans="1:27" s="97" customFormat="1" ht="20.45" customHeight="1" thickBot="1" x14ac:dyDescent="0.3">
      <c r="A23" s="878" t="s">
        <v>203</v>
      </c>
      <c r="B23" s="879"/>
      <c r="C23" s="879"/>
      <c r="D23" s="870">
        <v>20</v>
      </c>
      <c r="E23" s="871">
        <v>20</v>
      </c>
      <c r="F23" s="880"/>
      <c r="G23" s="845"/>
      <c r="H23" s="845">
        <v>2</v>
      </c>
      <c r="I23" s="845">
        <v>5</v>
      </c>
      <c r="J23" s="872">
        <v>2</v>
      </c>
      <c r="K23" s="873">
        <v>20</v>
      </c>
      <c r="L23" s="847"/>
      <c r="M23" s="849"/>
      <c r="N23" s="851"/>
      <c r="O23" s="875">
        <f t="shared" si="3"/>
        <v>20</v>
      </c>
      <c r="P23" s="875">
        <f t="shared" si="3"/>
        <v>0</v>
      </c>
      <c r="Q23" s="876"/>
      <c r="R23" s="847"/>
      <c r="S23" s="849"/>
      <c r="T23" s="874"/>
      <c r="U23" s="875">
        <f t="shared" si="4"/>
        <v>0</v>
      </c>
      <c r="V23" s="877">
        <f t="shared" si="4"/>
        <v>0</v>
      </c>
      <c r="W23" s="852">
        <f>SUM(O23:P23,U23:V23)</f>
        <v>20</v>
      </c>
      <c r="X23" s="229"/>
      <c r="AA23" s="229"/>
    </row>
    <row r="24" spans="1:27" s="97" customFormat="1" ht="19.149999999999999" customHeight="1" thickBot="1" x14ac:dyDescent="0.3">
      <c r="A24" s="881" t="s">
        <v>204</v>
      </c>
      <c r="B24" s="882">
        <v>20</v>
      </c>
      <c r="C24" s="841">
        <f>B24*27</f>
        <v>540</v>
      </c>
      <c r="D24" s="870">
        <f>B24*22-20</f>
        <v>420</v>
      </c>
      <c r="E24" s="871">
        <f>D24*0.3</f>
        <v>126</v>
      </c>
      <c r="F24" s="871">
        <f>D24-E24</f>
        <v>294</v>
      </c>
      <c r="G24" s="845"/>
      <c r="H24" s="845">
        <f>B24*2</f>
        <v>40</v>
      </c>
      <c r="I24" s="845">
        <v>95</v>
      </c>
      <c r="J24" s="872">
        <v>17</v>
      </c>
      <c r="K24" s="876"/>
      <c r="L24" s="847"/>
      <c r="M24" s="883">
        <v>126</v>
      </c>
      <c r="N24" s="883">
        <v>294</v>
      </c>
      <c r="O24" s="875">
        <f t="shared" si="3"/>
        <v>126</v>
      </c>
      <c r="P24" s="875">
        <f t="shared" si="3"/>
        <v>294</v>
      </c>
      <c r="Q24" s="876"/>
      <c r="R24" s="847"/>
      <c r="S24" s="849"/>
      <c r="T24" s="874"/>
      <c r="U24" s="875">
        <f t="shared" si="4"/>
        <v>0</v>
      </c>
      <c r="V24" s="877">
        <f t="shared" si="4"/>
        <v>0</v>
      </c>
      <c r="W24" s="852">
        <f t="shared" si="2"/>
        <v>420</v>
      </c>
      <c r="X24" s="229"/>
      <c r="AA24" s="229"/>
    </row>
    <row r="25" spans="1:27" s="97" customFormat="1" ht="19.149999999999999" customHeight="1" thickBot="1" x14ac:dyDescent="0.3">
      <c r="A25" s="884" t="s">
        <v>205</v>
      </c>
      <c r="B25" s="885"/>
      <c r="C25" s="879"/>
      <c r="D25" s="870">
        <v>20</v>
      </c>
      <c r="E25" s="871">
        <v>20</v>
      </c>
      <c r="F25" s="880"/>
      <c r="G25" s="845"/>
      <c r="H25" s="845">
        <v>2</v>
      </c>
      <c r="I25" s="845">
        <v>5</v>
      </c>
      <c r="J25" s="872">
        <v>2</v>
      </c>
      <c r="K25" s="876"/>
      <c r="L25" s="847"/>
      <c r="M25" s="883">
        <v>20</v>
      </c>
      <c r="N25" s="886"/>
      <c r="O25" s="875">
        <f t="shared" si="3"/>
        <v>20</v>
      </c>
      <c r="P25" s="875">
        <f t="shared" si="3"/>
        <v>0</v>
      </c>
      <c r="Q25" s="887"/>
      <c r="R25" s="849"/>
      <c r="S25" s="849"/>
      <c r="T25" s="874"/>
      <c r="U25" s="875">
        <f t="shared" si="4"/>
        <v>0</v>
      </c>
      <c r="V25" s="877">
        <f t="shared" si="4"/>
        <v>0</v>
      </c>
      <c r="W25" s="852">
        <f>SUM(O25:P25,U25:V25)</f>
        <v>20</v>
      </c>
      <c r="X25" s="229"/>
      <c r="AA25" s="229"/>
    </row>
    <row r="26" spans="1:27" s="97" customFormat="1" ht="22.9" customHeight="1" thickBot="1" x14ac:dyDescent="0.3">
      <c r="A26" s="323" t="s">
        <v>206</v>
      </c>
      <c r="B26" s="841">
        <v>20</v>
      </c>
      <c r="C26" s="841">
        <f>B26*27</f>
        <v>540</v>
      </c>
      <c r="D26" s="870">
        <f>B26*22</f>
        <v>440</v>
      </c>
      <c r="E26" s="871">
        <f>D26*0.3</f>
        <v>132</v>
      </c>
      <c r="F26" s="871">
        <f>D26-E26</f>
        <v>308</v>
      </c>
      <c r="G26" s="845"/>
      <c r="H26" s="845">
        <f>B26*2</f>
        <v>40</v>
      </c>
      <c r="I26" s="845">
        <f>C26-D26</f>
        <v>100</v>
      </c>
      <c r="J26" s="872">
        <f>B26-1.5</f>
        <v>18.5</v>
      </c>
      <c r="K26" s="876"/>
      <c r="L26" s="847"/>
      <c r="M26" s="849"/>
      <c r="N26" s="874"/>
      <c r="O26" s="875">
        <f t="shared" si="3"/>
        <v>0</v>
      </c>
      <c r="P26" s="875">
        <f t="shared" si="3"/>
        <v>0</v>
      </c>
      <c r="Q26" s="888">
        <v>132</v>
      </c>
      <c r="R26" s="883">
        <v>308</v>
      </c>
      <c r="S26" s="849"/>
      <c r="T26" s="874"/>
      <c r="U26" s="875">
        <f t="shared" si="4"/>
        <v>132</v>
      </c>
      <c r="V26" s="877">
        <f t="shared" si="4"/>
        <v>308</v>
      </c>
      <c r="W26" s="852">
        <f t="shared" si="2"/>
        <v>440</v>
      </c>
      <c r="X26" s="229"/>
      <c r="AA26" s="229"/>
    </row>
    <row r="27" spans="1:27" s="97" customFormat="1" ht="18" customHeight="1" thickBot="1" x14ac:dyDescent="0.3">
      <c r="A27" s="889" t="s">
        <v>20</v>
      </c>
      <c r="B27" s="890">
        <f>SUM(B16:B20,B22:B26)</f>
        <v>70</v>
      </c>
      <c r="C27" s="890">
        <f t="shared" ref="C27:W27" si="5">SUM(C16:C20,C22:C26)</f>
        <v>1890</v>
      </c>
      <c r="D27" s="890">
        <f>SUM(D16:D20,D22:D26)</f>
        <v>1540</v>
      </c>
      <c r="E27" s="890">
        <f t="shared" si="5"/>
        <v>534</v>
      </c>
      <c r="F27" s="890">
        <f t="shared" si="5"/>
        <v>1006</v>
      </c>
      <c r="G27" s="890">
        <f t="shared" si="5"/>
        <v>0</v>
      </c>
      <c r="H27" s="890">
        <f t="shared" si="5"/>
        <v>136</v>
      </c>
      <c r="I27" s="890">
        <f t="shared" si="5"/>
        <v>330</v>
      </c>
      <c r="J27" s="890">
        <f t="shared" si="5"/>
        <v>63</v>
      </c>
      <c r="K27" s="890">
        <f t="shared" si="5"/>
        <v>234</v>
      </c>
      <c r="L27" s="890">
        <f t="shared" si="5"/>
        <v>338</v>
      </c>
      <c r="M27" s="890">
        <f t="shared" si="5"/>
        <v>168</v>
      </c>
      <c r="N27" s="890">
        <f t="shared" si="5"/>
        <v>338</v>
      </c>
      <c r="O27" s="890">
        <f t="shared" si="5"/>
        <v>402</v>
      </c>
      <c r="P27" s="890">
        <f t="shared" si="5"/>
        <v>676</v>
      </c>
      <c r="Q27" s="890">
        <f t="shared" si="5"/>
        <v>132</v>
      </c>
      <c r="R27" s="890">
        <f t="shared" si="5"/>
        <v>330</v>
      </c>
      <c r="S27" s="890">
        <f t="shared" si="5"/>
        <v>0</v>
      </c>
      <c r="T27" s="890">
        <f t="shared" si="5"/>
        <v>0</v>
      </c>
      <c r="U27" s="890">
        <f t="shared" si="5"/>
        <v>132</v>
      </c>
      <c r="V27" s="890">
        <f t="shared" si="5"/>
        <v>330</v>
      </c>
      <c r="W27" s="890">
        <f t="shared" si="5"/>
        <v>1540</v>
      </c>
      <c r="X27" s="229"/>
      <c r="AA27" s="229"/>
    </row>
    <row r="28" spans="1:27" s="97" customFormat="1" ht="17.45" customHeight="1" thickBot="1" x14ac:dyDescent="0.3">
      <c r="A28" s="1631" t="s">
        <v>207</v>
      </c>
      <c r="B28" s="1632"/>
      <c r="C28" s="1632"/>
      <c r="D28" s="1632"/>
      <c r="E28" s="1632"/>
      <c r="F28" s="1632"/>
      <c r="G28" s="1632"/>
      <c r="H28" s="1632"/>
      <c r="I28" s="1632"/>
      <c r="J28" s="1632"/>
      <c r="K28" s="1632"/>
      <c r="L28" s="1632"/>
      <c r="M28" s="1632"/>
      <c r="N28" s="1632"/>
      <c r="O28" s="1632"/>
      <c r="P28" s="1632"/>
      <c r="Q28" s="1632"/>
      <c r="R28" s="1632"/>
      <c r="S28" s="1632"/>
      <c r="T28" s="1632"/>
      <c r="U28" s="1632"/>
      <c r="V28" s="1632"/>
      <c r="W28" s="1633"/>
      <c r="X28" s="229"/>
      <c r="AA28" s="229"/>
    </row>
    <row r="29" spans="1:27" s="97" customFormat="1" ht="16.899999999999999" customHeight="1" x14ac:dyDescent="0.25">
      <c r="A29" s="323" t="s">
        <v>208</v>
      </c>
      <c r="B29" s="828">
        <v>5</v>
      </c>
      <c r="C29" s="891">
        <f>B29*27</f>
        <v>135</v>
      </c>
      <c r="D29" s="870">
        <f>B29*22</f>
        <v>110</v>
      </c>
      <c r="E29" s="843">
        <f>D29*0.3</f>
        <v>33</v>
      </c>
      <c r="F29" s="843">
        <f>D29-E29</f>
        <v>77</v>
      </c>
      <c r="G29" s="892"/>
      <c r="H29" s="879">
        <f>B29*2</f>
        <v>10</v>
      </c>
      <c r="I29" s="845">
        <f>C29-D29</f>
        <v>25</v>
      </c>
      <c r="J29" s="880">
        <f>B29-1.5</f>
        <v>3.5</v>
      </c>
      <c r="K29" s="893"/>
      <c r="L29" s="894"/>
      <c r="M29" s="895">
        <v>33</v>
      </c>
      <c r="N29" s="896">
        <v>77</v>
      </c>
      <c r="O29" s="875">
        <f t="shared" ref="O29:P31" si="6">SUM(K29,M29)</f>
        <v>33</v>
      </c>
      <c r="P29" s="875">
        <f t="shared" si="6"/>
        <v>77</v>
      </c>
      <c r="Q29" s="893"/>
      <c r="R29" s="894"/>
      <c r="S29" s="897"/>
      <c r="T29" s="898"/>
      <c r="U29" s="875">
        <f t="shared" ref="U29:V31" si="7">SUM(Q29,S29)</f>
        <v>0</v>
      </c>
      <c r="V29" s="877">
        <f t="shared" si="7"/>
        <v>0</v>
      </c>
      <c r="W29" s="899">
        <f>SUM(O29,P29,U29,V29)</f>
        <v>110</v>
      </c>
      <c r="X29" s="229"/>
      <c r="AA29" s="229"/>
    </row>
    <row r="30" spans="1:27" s="97" customFormat="1" ht="21.6" customHeight="1" x14ac:dyDescent="0.25">
      <c r="A30" s="323" t="s">
        <v>209</v>
      </c>
      <c r="B30" s="900">
        <v>5</v>
      </c>
      <c r="C30" s="891">
        <f>B30*27</f>
        <v>135</v>
      </c>
      <c r="D30" s="870">
        <f>B30*22</f>
        <v>110</v>
      </c>
      <c r="E30" s="843">
        <f>D30*0.3</f>
        <v>33</v>
      </c>
      <c r="F30" s="843">
        <f>D30-E30</f>
        <v>77</v>
      </c>
      <c r="G30" s="901"/>
      <c r="H30" s="879">
        <f>B30*2</f>
        <v>10</v>
      </c>
      <c r="I30" s="845">
        <f>C30-D30</f>
        <v>25</v>
      </c>
      <c r="J30" s="880">
        <f>B30-1.5</f>
        <v>3.5</v>
      </c>
      <c r="K30" s="902"/>
      <c r="L30" s="903"/>
      <c r="M30" s="904"/>
      <c r="N30" s="905"/>
      <c r="O30" s="875">
        <f t="shared" si="6"/>
        <v>0</v>
      </c>
      <c r="P30" s="875">
        <f t="shared" si="6"/>
        <v>0</v>
      </c>
      <c r="Q30" s="902"/>
      <c r="R30" s="906"/>
      <c r="S30" s="904"/>
      <c r="T30" s="905"/>
      <c r="U30" s="875">
        <f t="shared" si="7"/>
        <v>0</v>
      </c>
      <c r="V30" s="877">
        <f t="shared" si="7"/>
        <v>0</v>
      </c>
      <c r="W30" s="899">
        <f>SUM(O30,P30,U30,V30)</f>
        <v>0</v>
      </c>
      <c r="X30" s="229"/>
      <c r="AA30" s="229"/>
    </row>
    <row r="31" spans="1:27" s="639" customFormat="1" ht="20.45" customHeight="1" thickBot="1" x14ac:dyDescent="0.3">
      <c r="A31" s="323" t="s">
        <v>210</v>
      </c>
      <c r="B31" s="900">
        <v>5</v>
      </c>
      <c r="C31" s="891">
        <f>B31*27</f>
        <v>135</v>
      </c>
      <c r="D31" s="870">
        <f>B31*22</f>
        <v>110</v>
      </c>
      <c r="E31" s="843">
        <f>D31*0.3</f>
        <v>33</v>
      </c>
      <c r="F31" s="843">
        <f>D31-E31</f>
        <v>77</v>
      </c>
      <c r="G31" s="907"/>
      <c r="H31" s="879">
        <f>B31*2</f>
        <v>10</v>
      </c>
      <c r="I31" s="845">
        <f>C31-D31</f>
        <v>25</v>
      </c>
      <c r="J31" s="880">
        <f>B31-1.5</f>
        <v>3.5</v>
      </c>
      <c r="K31" s="908"/>
      <c r="L31" s="909"/>
      <c r="M31" s="910"/>
      <c r="N31" s="911"/>
      <c r="O31" s="875">
        <f t="shared" si="6"/>
        <v>0</v>
      </c>
      <c r="P31" s="875">
        <f t="shared" si="6"/>
        <v>0</v>
      </c>
      <c r="Q31" s="912">
        <v>33</v>
      </c>
      <c r="R31" s="913">
        <v>77</v>
      </c>
      <c r="S31" s="914"/>
      <c r="T31" s="915"/>
      <c r="U31" s="875">
        <f t="shared" si="7"/>
        <v>33</v>
      </c>
      <c r="V31" s="877">
        <f t="shared" si="7"/>
        <v>77</v>
      </c>
      <c r="W31" s="899">
        <f>SUM(O31,P31,U31,V31)</f>
        <v>110</v>
      </c>
      <c r="X31" s="229"/>
      <c r="Y31" s="97"/>
      <c r="Z31" s="97"/>
      <c r="AA31" s="229"/>
    </row>
    <row r="32" spans="1:27" s="97" customFormat="1" ht="17.45" customHeight="1" thickBot="1" x14ac:dyDescent="0.3">
      <c r="A32" s="1631" t="s">
        <v>64</v>
      </c>
      <c r="B32" s="1632"/>
      <c r="C32" s="1632"/>
      <c r="D32" s="1632"/>
      <c r="E32" s="1632"/>
      <c r="F32" s="1632"/>
      <c r="G32" s="1632"/>
      <c r="H32" s="1632"/>
      <c r="I32" s="1632"/>
      <c r="J32" s="1632"/>
      <c r="K32" s="1632"/>
      <c r="L32" s="1632"/>
      <c r="M32" s="1632"/>
      <c r="N32" s="1632"/>
      <c r="O32" s="1632"/>
      <c r="P32" s="1632"/>
      <c r="Q32" s="1632"/>
      <c r="R32" s="1632"/>
      <c r="S32" s="1632"/>
      <c r="T32" s="1632"/>
      <c r="U32" s="1632"/>
      <c r="V32" s="1632"/>
      <c r="W32" s="1633"/>
      <c r="X32" s="229"/>
      <c r="AA32" s="229"/>
    </row>
    <row r="33" spans="1:250" s="639" customFormat="1" ht="20.45" customHeight="1" thickBot="1" x14ac:dyDescent="0.3">
      <c r="A33" s="323" t="s">
        <v>55</v>
      </c>
      <c r="B33" s="916">
        <v>10</v>
      </c>
      <c r="C33" s="841">
        <f>B33*27</f>
        <v>270</v>
      </c>
      <c r="D33" s="870">
        <f>B33*22</f>
        <v>220</v>
      </c>
      <c r="E33" s="917" t="s">
        <v>25</v>
      </c>
      <c r="F33" s="917"/>
      <c r="G33" s="918">
        <v>220</v>
      </c>
      <c r="H33" s="919">
        <f>B33*2</f>
        <v>20</v>
      </c>
      <c r="I33" s="919">
        <f>C33-D33</f>
        <v>50</v>
      </c>
      <c r="J33" s="920"/>
      <c r="K33" s="908"/>
      <c r="L33" s="914"/>
      <c r="M33" s="914"/>
      <c r="N33" s="921"/>
      <c r="O33" s="922">
        <f>SUM(K33,M33)</f>
        <v>0</v>
      </c>
      <c r="P33" s="922">
        <f>SUM(L33,N33)</f>
        <v>0</v>
      </c>
      <c r="Q33" s="923"/>
      <c r="R33" s="924">
        <v>40</v>
      </c>
      <c r="S33" s="910"/>
      <c r="T33" s="925">
        <v>180</v>
      </c>
      <c r="U33" s="922">
        <f>SUM(Q33,S33)</f>
        <v>0</v>
      </c>
      <c r="V33" s="926">
        <f>SUM(R33,T33)</f>
        <v>220</v>
      </c>
      <c r="W33" s="852">
        <f>SUM(O33,P33,U33,V33)</f>
        <v>220</v>
      </c>
      <c r="X33" s="229"/>
      <c r="Y33" s="97"/>
      <c r="Z33" s="97"/>
      <c r="AA33" s="229"/>
    </row>
    <row r="34" spans="1:250" s="238" customFormat="1" ht="16.5" customHeight="1" thickBot="1" x14ac:dyDescent="0.3">
      <c r="A34" s="302" t="s">
        <v>21</v>
      </c>
      <c r="B34" s="259">
        <f>SUM(B29,B31,B33)</f>
        <v>20</v>
      </c>
      <c r="C34" s="259">
        <f t="shared" ref="C34:W34" si="8">SUM(C29,C31,C33)</f>
        <v>540</v>
      </c>
      <c r="D34" s="259">
        <f t="shared" si="8"/>
        <v>440</v>
      </c>
      <c r="E34" s="259">
        <f t="shared" si="8"/>
        <v>66</v>
      </c>
      <c r="F34" s="259">
        <f t="shared" si="8"/>
        <v>154</v>
      </c>
      <c r="G34" s="259">
        <f t="shared" si="8"/>
        <v>220</v>
      </c>
      <c r="H34" s="259">
        <f t="shared" si="8"/>
        <v>40</v>
      </c>
      <c r="I34" s="259">
        <f t="shared" si="8"/>
        <v>100</v>
      </c>
      <c r="J34" s="259">
        <f t="shared" si="8"/>
        <v>7</v>
      </c>
      <c r="K34" s="259">
        <f t="shared" si="8"/>
        <v>0</v>
      </c>
      <c r="L34" s="259">
        <f t="shared" si="8"/>
        <v>0</v>
      </c>
      <c r="M34" s="259">
        <f t="shared" si="8"/>
        <v>33</v>
      </c>
      <c r="N34" s="259">
        <f t="shared" si="8"/>
        <v>77</v>
      </c>
      <c r="O34" s="259">
        <f t="shared" si="8"/>
        <v>33</v>
      </c>
      <c r="P34" s="259">
        <f t="shared" si="8"/>
        <v>77</v>
      </c>
      <c r="Q34" s="259">
        <f t="shared" si="8"/>
        <v>33</v>
      </c>
      <c r="R34" s="259">
        <f t="shared" si="8"/>
        <v>117</v>
      </c>
      <c r="S34" s="259">
        <f t="shared" si="8"/>
        <v>0</v>
      </c>
      <c r="T34" s="259">
        <f t="shared" si="8"/>
        <v>180</v>
      </c>
      <c r="U34" s="259">
        <f t="shared" si="8"/>
        <v>33</v>
      </c>
      <c r="V34" s="259">
        <f t="shared" si="8"/>
        <v>297</v>
      </c>
      <c r="W34" s="259">
        <f t="shared" si="8"/>
        <v>440</v>
      </c>
      <c r="X34" s="229"/>
      <c r="Y34" s="97"/>
      <c r="Z34" s="97"/>
      <c r="AA34" s="229"/>
      <c r="AB34" s="434"/>
      <c r="AC34" s="434"/>
      <c r="AD34" s="434"/>
      <c r="AE34" s="434"/>
      <c r="AF34" s="434"/>
      <c r="AG34" s="434"/>
      <c r="AH34" s="434"/>
    </row>
    <row r="35" spans="1:250" s="928" customFormat="1" ht="19.5" customHeight="1" thickBot="1" x14ac:dyDescent="0.3">
      <c r="A35" s="927" t="s">
        <v>11</v>
      </c>
      <c r="B35" s="262">
        <f>SUM(B27,B34)</f>
        <v>90</v>
      </c>
      <c r="C35" s="262">
        <f t="shared" ref="C35:W35" si="9">SUM(C27,C34)</f>
        <v>2430</v>
      </c>
      <c r="D35" s="262">
        <f t="shared" si="9"/>
        <v>1980</v>
      </c>
      <c r="E35" s="262">
        <f t="shared" si="9"/>
        <v>600</v>
      </c>
      <c r="F35" s="262">
        <f t="shared" si="9"/>
        <v>1160</v>
      </c>
      <c r="G35" s="262">
        <f t="shared" si="9"/>
        <v>220</v>
      </c>
      <c r="H35" s="262">
        <f t="shared" si="9"/>
        <v>176</v>
      </c>
      <c r="I35" s="262">
        <f t="shared" si="9"/>
        <v>430</v>
      </c>
      <c r="J35" s="262">
        <f t="shared" si="9"/>
        <v>70</v>
      </c>
      <c r="K35" s="262">
        <f t="shared" si="9"/>
        <v>234</v>
      </c>
      <c r="L35" s="262">
        <f t="shared" si="9"/>
        <v>338</v>
      </c>
      <c r="M35" s="262">
        <f t="shared" si="9"/>
        <v>201</v>
      </c>
      <c r="N35" s="262">
        <f t="shared" si="9"/>
        <v>415</v>
      </c>
      <c r="O35" s="262">
        <f t="shared" si="9"/>
        <v>435</v>
      </c>
      <c r="P35" s="262">
        <f t="shared" si="9"/>
        <v>753</v>
      </c>
      <c r="Q35" s="262">
        <f t="shared" si="9"/>
        <v>165</v>
      </c>
      <c r="R35" s="262">
        <f t="shared" si="9"/>
        <v>447</v>
      </c>
      <c r="S35" s="262">
        <f t="shared" si="9"/>
        <v>0</v>
      </c>
      <c r="T35" s="262">
        <f t="shared" si="9"/>
        <v>180</v>
      </c>
      <c r="U35" s="262">
        <f t="shared" si="9"/>
        <v>165</v>
      </c>
      <c r="V35" s="262">
        <f t="shared" si="9"/>
        <v>627</v>
      </c>
      <c r="W35" s="262">
        <f t="shared" si="9"/>
        <v>1980</v>
      </c>
      <c r="X35" s="229"/>
      <c r="Y35" s="97"/>
      <c r="Z35" s="97"/>
      <c r="AA35" s="229"/>
      <c r="AB35" s="97"/>
      <c r="AC35" s="97"/>
      <c r="AD35" s="97"/>
      <c r="AE35" s="97"/>
      <c r="AF35" s="97"/>
      <c r="AG35" s="97"/>
      <c r="AH35" s="97"/>
      <c r="AI35" s="97"/>
      <c r="AJ35" s="97"/>
      <c r="AK35" s="97"/>
      <c r="AL35" s="97"/>
      <c r="AM35" s="97"/>
      <c r="AN35" s="97"/>
      <c r="AO35" s="97"/>
      <c r="AP35" s="97"/>
      <c r="AQ35" s="97"/>
      <c r="AR35" s="97"/>
      <c r="AS35" s="97"/>
      <c r="AT35" s="97"/>
      <c r="AU35" s="97"/>
      <c r="AV35" s="97"/>
      <c r="AW35" s="97"/>
      <c r="AX35" s="97"/>
      <c r="AY35" s="97"/>
      <c r="AZ35" s="97"/>
      <c r="BA35" s="97"/>
      <c r="BB35" s="97"/>
      <c r="BC35" s="97"/>
      <c r="BD35" s="97"/>
      <c r="BE35" s="97"/>
      <c r="BF35" s="97"/>
      <c r="BG35" s="97"/>
      <c r="BH35" s="97"/>
      <c r="BI35" s="97"/>
      <c r="BJ35" s="97"/>
      <c r="BK35" s="97"/>
      <c r="BL35" s="97"/>
      <c r="BM35" s="97"/>
      <c r="BN35" s="97"/>
      <c r="BO35" s="97"/>
      <c r="BP35" s="97"/>
      <c r="BQ35" s="97"/>
      <c r="BR35" s="97"/>
      <c r="BS35" s="97"/>
      <c r="BT35" s="97"/>
      <c r="BU35" s="97"/>
      <c r="BV35" s="97"/>
      <c r="BW35" s="97"/>
      <c r="BX35" s="97"/>
      <c r="BY35" s="97"/>
      <c r="BZ35" s="97"/>
      <c r="CA35" s="97"/>
      <c r="CB35" s="97"/>
      <c r="CC35" s="97"/>
      <c r="CD35" s="97"/>
      <c r="CE35" s="97"/>
      <c r="CF35" s="97"/>
      <c r="CG35" s="97"/>
      <c r="CH35" s="97"/>
      <c r="CI35" s="97"/>
      <c r="CJ35" s="97"/>
      <c r="CK35" s="97"/>
      <c r="CL35" s="97"/>
      <c r="CM35" s="97"/>
      <c r="CN35" s="97"/>
      <c r="CO35" s="97"/>
      <c r="CP35" s="97"/>
      <c r="CQ35" s="97"/>
      <c r="CR35" s="97"/>
      <c r="CS35" s="97"/>
      <c r="CT35" s="97"/>
      <c r="CU35" s="97"/>
      <c r="CV35" s="97"/>
      <c r="CW35" s="97"/>
      <c r="CX35" s="97"/>
      <c r="CY35" s="97"/>
      <c r="CZ35" s="97"/>
      <c r="DA35" s="97"/>
      <c r="DB35" s="97"/>
      <c r="DC35" s="97"/>
      <c r="DD35" s="97"/>
      <c r="DE35" s="97"/>
      <c r="DF35" s="97"/>
      <c r="DG35" s="97"/>
      <c r="DH35" s="97"/>
      <c r="DI35" s="97"/>
      <c r="DJ35" s="97"/>
      <c r="DK35" s="97"/>
      <c r="DL35" s="97"/>
      <c r="DM35" s="97"/>
      <c r="DN35" s="97"/>
      <c r="DO35" s="97"/>
      <c r="DP35" s="97"/>
      <c r="DQ35" s="97"/>
      <c r="DR35" s="97"/>
      <c r="DS35" s="97"/>
      <c r="DT35" s="97"/>
      <c r="DU35" s="97"/>
      <c r="DV35" s="97"/>
      <c r="DW35" s="97"/>
      <c r="DX35" s="97"/>
      <c r="DY35" s="97"/>
      <c r="DZ35" s="97"/>
      <c r="EA35" s="97"/>
      <c r="EB35" s="97"/>
      <c r="EC35" s="97"/>
      <c r="ED35" s="97"/>
      <c r="EE35" s="97"/>
      <c r="EF35" s="97"/>
      <c r="EG35" s="97"/>
      <c r="EH35" s="97"/>
      <c r="EI35" s="97"/>
      <c r="EJ35" s="97"/>
      <c r="EK35" s="97"/>
      <c r="EL35" s="97"/>
      <c r="EM35" s="97"/>
      <c r="EN35" s="97"/>
      <c r="EO35" s="97"/>
      <c r="EP35" s="97"/>
      <c r="EQ35" s="97"/>
      <c r="ER35" s="97"/>
      <c r="ES35" s="97"/>
      <c r="ET35" s="97"/>
      <c r="EU35" s="97"/>
      <c r="EV35" s="97"/>
      <c r="EW35" s="97"/>
      <c r="EX35" s="97"/>
      <c r="EY35" s="97"/>
      <c r="EZ35" s="97"/>
      <c r="FA35" s="97"/>
      <c r="FB35" s="97"/>
      <c r="FC35" s="97"/>
      <c r="FD35" s="97"/>
      <c r="FE35" s="97"/>
      <c r="FF35" s="97"/>
      <c r="FG35" s="97"/>
      <c r="FH35" s="97"/>
      <c r="FI35" s="97"/>
      <c r="FJ35" s="97"/>
      <c r="FK35" s="97"/>
      <c r="FL35" s="97"/>
      <c r="FM35" s="97"/>
      <c r="FN35" s="97"/>
      <c r="FO35" s="97"/>
      <c r="FP35" s="97"/>
      <c r="FQ35" s="97"/>
      <c r="FR35" s="97"/>
      <c r="FS35" s="97"/>
      <c r="FT35" s="97"/>
      <c r="FU35" s="97"/>
      <c r="FV35" s="97"/>
      <c r="FW35" s="97"/>
      <c r="FX35" s="97"/>
      <c r="FY35" s="97"/>
      <c r="FZ35" s="97"/>
      <c r="GA35" s="97"/>
      <c r="GB35" s="97"/>
      <c r="GC35" s="97"/>
      <c r="GD35" s="97"/>
      <c r="GE35" s="97"/>
      <c r="GF35" s="97"/>
      <c r="GG35" s="97"/>
      <c r="GH35" s="97"/>
      <c r="GI35" s="97"/>
      <c r="GJ35" s="97"/>
      <c r="GK35" s="97"/>
      <c r="GL35" s="97"/>
      <c r="GM35" s="97"/>
      <c r="GN35" s="97"/>
      <c r="GO35" s="97"/>
      <c r="GP35" s="97"/>
      <c r="GQ35" s="97"/>
      <c r="GR35" s="97"/>
      <c r="GS35" s="97"/>
      <c r="GT35" s="97"/>
      <c r="GU35" s="97"/>
      <c r="GV35" s="97"/>
      <c r="GW35" s="97"/>
      <c r="GX35" s="97"/>
      <c r="GY35" s="97"/>
      <c r="GZ35" s="97"/>
      <c r="HA35" s="97"/>
      <c r="HB35" s="97"/>
      <c r="HC35" s="97"/>
      <c r="HD35" s="97"/>
      <c r="HE35" s="97"/>
      <c r="HF35" s="97"/>
      <c r="HG35" s="97"/>
      <c r="HH35" s="97"/>
      <c r="HI35" s="97"/>
      <c r="HJ35" s="97"/>
      <c r="HK35" s="97"/>
      <c r="HL35" s="97"/>
      <c r="HM35" s="97"/>
      <c r="HN35" s="97"/>
      <c r="HO35" s="97"/>
      <c r="HP35" s="97"/>
      <c r="HQ35" s="97"/>
      <c r="HR35" s="97"/>
      <c r="HS35" s="97"/>
      <c r="HT35" s="97"/>
      <c r="HU35" s="97"/>
      <c r="HV35" s="97"/>
      <c r="HW35" s="97"/>
      <c r="HX35" s="97"/>
      <c r="HY35" s="97"/>
      <c r="HZ35" s="97"/>
      <c r="IA35" s="97"/>
      <c r="IB35" s="97"/>
      <c r="IC35" s="97"/>
      <c r="ID35" s="97"/>
      <c r="IE35" s="97"/>
      <c r="IF35" s="97"/>
      <c r="IG35" s="97"/>
      <c r="IH35" s="97"/>
      <c r="II35" s="97"/>
      <c r="IJ35" s="97"/>
      <c r="IK35" s="97"/>
      <c r="IL35" s="97"/>
      <c r="IM35" s="97"/>
      <c r="IN35" s="97"/>
      <c r="IO35" s="97"/>
      <c r="IP35" s="97"/>
    </row>
    <row r="36" spans="1:250" s="97" customFormat="1" ht="21" customHeight="1" thickBot="1" x14ac:dyDescent="0.3">
      <c r="A36" s="566" t="s">
        <v>57</v>
      </c>
      <c r="B36" s="255"/>
      <c r="C36" s="257"/>
      <c r="D36" s="257"/>
      <c r="E36" s="256"/>
      <c r="F36" s="257"/>
      <c r="G36" s="255"/>
      <c r="H36" s="255"/>
      <c r="I36" s="255"/>
      <c r="J36" s="256"/>
      <c r="K36" s="255"/>
      <c r="L36" s="255"/>
      <c r="M36" s="255"/>
      <c r="N36" s="255"/>
      <c r="O36" s="255"/>
      <c r="P36" s="255"/>
      <c r="Q36" s="255"/>
      <c r="R36" s="255"/>
      <c r="S36" s="255"/>
      <c r="T36" s="255"/>
      <c r="U36" s="255"/>
      <c r="V36" s="255"/>
      <c r="W36" s="929"/>
      <c r="X36" s="229"/>
      <c r="AA36" s="229"/>
    </row>
    <row r="37" spans="1:250" s="582" customFormat="1" ht="13.5" customHeight="1" thickBot="1" x14ac:dyDescent="0.3">
      <c r="A37" s="930" t="s">
        <v>32</v>
      </c>
      <c r="B37" s="729">
        <v>8</v>
      </c>
      <c r="C37" s="729">
        <v>216</v>
      </c>
      <c r="D37" s="730">
        <v>176</v>
      </c>
      <c r="E37" s="731">
        <v>176</v>
      </c>
      <c r="F37" s="731"/>
      <c r="G37" s="732"/>
      <c r="H37" s="731"/>
      <c r="I37" s="732">
        <v>40</v>
      </c>
      <c r="J37" s="731"/>
      <c r="K37" s="733">
        <v>60</v>
      </c>
      <c r="L37" s="734"/>
      <c r="M37" s="734">
        <v>60</v>
      </c>
      <c r="N37" s="735"/>
      <c r="O37" s="730">
        <v>120</v>
      </c>
      <c r="P37" s="731"/>
      <c r="Q37" s="733">
        <v>56</v>
      </c>
      <c r="R37" s="734"/>
      <c r="S37" s="734"/>
      <c r="T37" s="735"/>
      <c r="U37" s="931">
        <v>56</v>
      </c>
      <c r="V37" s="731"/>
      <c r="W37" s="932">
        <v>176</v>
      </c>
      <c r="X37" s="229"/>
      <c r="Y37" s="97"/>
      <c r="Z37" s="97"/>
      <c r="AA37" s="229"/>
    </row>
    <row r="38" spans="1:250" s="97" customFormat="1" ht="15.75" customHeight="1" x14ac:dyDescent="0.25">
      <c r="A38" s="934"/>
      <c r="B38" s="577"/>
      <c r="C38" s="378"/>
      <c r="D38" s="578"/>
      <c r="E38" s="234"/>
      <c r="F38" s="234"/>
      <c r="G38" s="234"/>
      <c r="H38" s="234"/>
      <c r="I38" s="234"/>
      <c r="J38" s="234"/>
      <c r="K38" s="234"/>
      <c r="L38" s="234"/>
      <c r="M38" s="580"/>
      <c r="N38" s="580"/>
      <c r="O38" s="581"/>
      <c r="P38" s="580"/>
      <c r="Q38" s="234"/>
      <c r="R38" s="234"/>
      <c r="S38" s="234"/>
      <c r="T38" s="582"/>
      <c r="U38" s="578"/>
      <c r="V38" s="582"/>
      <c r="W38" s="578"/>
      <c r="X38" s="229"/>
      <c r="AA38" s="229"/>
    </row>
    <row r="39" spans="1:250" s="238" customFormat="1" ht="15.75" customHeight="1" x14ac:dyDescent="0.25">
      <c r="A39" s="231"/>
      <c r="B39" s="230"/>
      <c r="C39" s="230"/>
      <c r="D39" s="229"/>
      <c r="E39" s="230"/>
      <c r="F39" s="230"/>
      <c r="G39" s="230"/>
      <c r="H39" s="230"/>
      <c r="I39" s="230"/>
      <c r="J39" s="229"/>
      <c r="K39" s="229"/>
      <c r="L39" s="229"/>
      <c r="M39" s="229"/>
      <c r="N39" s="229"/>
      <c r="O39" s="229"/>
      <c r="P39" s="229"/>
      <c r="Q39" s="229"/>
      <c r="R39" s="229"/>
      <c r="S39" s="229"/>
      <c r="T39" s="229"/>
      <c r="U39" s="229"/>
      <c r="V39" s="229"/>
      <c r="W39" s="229"/>
    </row>
  </sheetData>
  <mergeCells count="30">
    <mergeCell ref="A28:W28"/>
    <mergeCell ref="A32:W32"/>
    <mergeCell ref="O12:P13"/>
    <mergeCell ref="Q12:R12"/>
    <mergeCell ref="S12:T12"/>
    <mergeCell ref="U12:V13"/>
    <mergeCell ref="W12:W13"/>
    <mergeCell ref="A15:W15"/>
    <mergeCell ref="F10:F14"/>
    <mergeCell ref="G10:G14"/>
    <mergeCell ref="H10:H14"/>
    <mergeCell ref="I10:I14"/>
    <mergeCell ref="J10:J14"/>
    <mergeCell ref="K10:W10"/>
    <mergeCell ref="K11:P11"/>
    <mergeCell ref="Q11:V11"/>
    <mergeCell ref="A2:W2"/>
    <mergeCell ref="A3:W3"/>
    <mergeCell ref="K12:L12"/>
    <mergeCell ref="M12:N12"/>
    <mergeCell ref="A4:W4"/>
    <mergeCell ref="A6:M6"/>
    <mergeCell ref="A7:F7"/>
    <mergeCell ref="A8:S8"/>
    <mergeCell ref="A9:S9"/>
    <mergeCell ref="A10:A14"/>
    <mergeCell ref="B10:B14"/>
    <mergeCell ref="C10:C14"/>
    <mergeCell ref="D10:D14"/>
    <mergeCell ref="E10:E14"/>
  </mergeCells>
  <pageMargins left="0.25" right="0.25" top="0.75" bottom="0.75" header="0.3" footer="0.3"/>
  <pageSetup paperSize="9" scale="54" fitToHeight="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AD42"/>
  <sheetViews>
    <sheetView zoomScale="85" zoomScaleNormal="85" zoomScaleSheetLayoutView="70" workbookViewId="0">
      <selection activeCell="O34" sqref="O34"/>
    </sheetView>
  </sheetViews>
  <sheetFormatPr defaultColWidth="9.140625" defaultRowHeight="12.75" x14ac:dyDescent="0.2"/>
  <cols>
    <col min="1" max="1" width="70.7109375" style="229" customWidth="1"/>
    <col min="2" max="2" width="6.7109375" style="230" customWidth="1"/>
    <col min="3" max="3" width="5.85546875" style="230" customWidth="1"/>
    <col min="4" max="4" width="6.140625" style="229" customWidth="1"/>
    <col min="5" max="5" width="6.42578125" style="230" customWidth="1"/>
    <col min="6" max="6" width="5.7109375" style="230" customWidth="1"/>
    <col min="7" max="8" width="6.42578125" style="230" customWidth="1"/>
    <col min="9" max="9" width="5.7109375" style="230" customWidth="1"/>
    <col min="10" max="22" width="5.7109375" style="229" customWidth="1"/>
    <col min="23" max="24" width="9.140625" style="229"/>
    <col min="25" max="25" width="10.140625" style="229" bestFit="1" customWidth="1"/>
    <col min="26" max="26" width="9.42578125" style="229" bestFit="1" customWidth="1"/>
    <col min="27" max="16384" width="9.140625" style="229"/>
  </cols>
  <sheetData>
    <row r="1" spans="1:30" ht="12.75" customHeight="1" x14ac:dyDescent="0.25">
      <c r="A1" s="238"/>
      <c r="B1" s="378"/>
      <c r="C1" s="378"/>
      <c r="D1" s="238"/>
      <c r="J1" s="382"/>
      <c r="K1" s="382"/>
      <c r="L1" s="382"/>
      <c r="M1" s="382"/>
      <c r="N1" s="382"/>
      <c r="O1" s="382"/>
      <c r="P1" s="382"/>
      <c r="Q1" s="1629"/>
      <c r="R1" s="1629"/>
      <c r="S1" s="1629"/>
      <c r="T1" s="1629"/>
      <c r="U1" s="1629"/>
      <c r="V1" s="1629"/>
      <c r="W1" s="1629"/>
      <c r="X1" s="380"/>
      <c r="Y1" s="380"/>
      <c r="Z1" s="380"/>
      <c r="AA1" s="380"/>
      <c r="AB1" s="380"/>
      <c r="AC1" s="380"/>
      <c r="AD1" s="380"/>
    </row>
    <row r="2" spans="1:30" ht="12.75" customHeight="1" x14ac:dyDescent="0.25">
      <c r="A2" s="238"/>
      <c r="B2" s="378"/>
      <c r="C2" s="378"/>
      <c r="D2" s="238"/>
      <c r="J2" s="382"/>
      <c r="W2" s="381"/>
      <c r="X2" s="380"/>
      <c r="Y2" s="380"/>
      <c r="Z2" s="380"/>
      <c r="AA2" s="380"/>
      <c r="AB2" s="380"/>
      <c r="AC2" s="380"/>
      <c r="AD2" s="380"/>
    </row>
    <row r="3" spans="1:30" ht="15.75" customHeight="1" x14ac:dyDescent="0.2">
      <c r="A3" s="1569" t="s">
        <v>211</v>
      </c>
      <c r="B3" s="1569"/>
      <c r="C3" s="1569"/>
      <c r="D3" s="1569"/>
      <c r="E3" s="1569"/>
      <c r="F3" s="1569"/>
      <c r="G3" s="1569"/>
      <c r="H3" s="1569"/>
      <c r="I3" s="1569"/>
      <c r="J3" s="1569"/>
      <c r="K3" s="1569"/>
      <c r="L3" s="1569"/>
      <c r="M3" s="1569"/>
      <c r="N3" s="1569"/>
      <c r="O3" s="1569"/>
      <c r="P3" s="1569"/>
      <c r="Q3" s="1569"/>
      <c r="R3" s="1569"/>
      <c r="S3" s="1569"/>
      <c r="T3" s="1569"/>
      <c r="U3" s="1569"/>
      <c r="V3" s="1569"/>
      <c r="W3" s="1569"/>
    </row>
    <row r="4" spans="1:30" ht="15.75" customHeight="1" x14ac:dyDescent="0.2">
      <c r="A4" s="1569" t="s">
        <v>4</v>
      </c>
      <c r="B4" s="1569"/>
      <c r="C4" s="1569"/>
      <c r="D4" s="1569"/>
      <c r="E4" s="1569"/>
      <c r="F4" s="1569"/>
      <c r="G4" s="1569"/>
      <c r="H4" s="1569"/>
      <c r="I4" s="1569"/>
      <c r="J4" s="1569"/>
      <c r="K4" s="1569"/>
      <c r="L4" s="1569"/>
      <c r="M4" s="1569"/>
      <c r="N4" s="1569"/>
      <c r="O4" s="1569"/>
      <c r="P4" s="1569"/>
      <c r="Q4" s="1569"/>
      <c r="R4" s="1569"/>
      <c r="S4" s="1569"/>
      <c r="T4" s="1569"/>
      <c r="U4" s="1569"/>
      <c r="V4" s="1569"/>
      <c r="W4" s="1569"/>
    </row>
    <row r="5" spans="1:30" ht="12.75" customHeight="1" x14ac:dyDescent="0.2">
      <c r="A5" s="1569" t="s">
        <v>212</v>
      </c>
      <c r="B5" s="1569"/>
      <c r="C5" s="1569"/>
      <c r="D5" s="1569"/>
      <c r="E5" s="1569"/>
      <c r="F5" s="1569"/>
      <c r="G5" s="1569"/>
      <c r="H5" s="1569"/>
      <c r="I5" s="1569"/>
      <c r="J5" s="1569"/>
      <c r="K5" s="1569"/>
      <c r="L5" s="1569"/>
      <c r="M5" s="1569"/>
      <c r="N5" s="1569"/>
      <c r="O5" s="1569"/>
      <c r="P5" s="1569"/>
      <c r="Q5" s="1569"/>
      <c r="R5" s="1569"/>
      <c r="S5" s="1569"/>
      <c r="T5" s="1569"/>
      <c r="U5" s="1569"/>
      <c r="V5" s="1569"/>
      <c r="W5" s="1569"/>
    </row>
    <row r="6" spans="1:30" ht="12.75" customHeight="1" x14ac:dyDescent="0.25">
      <c r="A6" s="218"/>
      <c r="B6" s="218"/>
      <c r="C6" s="218"/>
      <c r="D6" s="218"/>
      <c r="E6" s="218"/>
      <c r="F6" s="218"/>
      <c r="G6" s="218"/>
      <c r="H6" s="218"/>
      <c r="I6" s="218"/>
      <c r="J6" s="218"/>
      <c r="K6" s="218"/>
      <c r="L6" s="218"/>
      <c r="M6" s="218"/>
      <c r="N6" s="218"/>
      <c r="O6" s="218"/>
      <c r="P6" s="218"/>
      <c r="Q6" s="218"/>
      <c r="R6" s="218"/>
      <c r="S6" s="218"/>
      <c r="T6" s="218"/>
      <c r="U6" s="218"/>
      <c r="V6" s="218"/>
    </row>
    <row r="7" spans="1:30" ht="17.25" customHeight="1" x14ac:dyDescent="0.25">
      <c r="A7" s="1582" t="s">
        <v>213</v>
      </c>
      <c r="B7" s="1582"/>
      <c r="C7" s="1582"/>
      <c r="D7" s="1582"/>
      <c r="E7" s="1582"/>
      <c r="F7" s="1582"/>
      <c r="G7" s="1582"/>
      <c r="H7" s="1582"/>
      <c r="I7" s="1582"/>
      <c r="J7" s="1582"/>
      <c r="K7" s="1582"/>
      <c r="L7" s="1582"/>
      <c r="M7" s="1582"/>
      <c r="N7" s="1582"/>
      <c r="O7" s="1582"/>
      <c r="P7" s="1582"/>
      <c r="Q7" s="1582"/>
      <c r="R7" s="1582"/>
      <c r="S7" s="1582"/>
      <c r="T7" s="379"/>
      <c r="U7" s="379"/>
      <c r="V7" s="379"/>
    </row>
    <row r="8" spans="1:30" ht="15.75" customHeight="1" x14ac:dyDescent="0.25">
      <c r="A8" s="1574" t="s">
        <v>18</v>
      </c>
      <c r="B8" s="1574"/>
      <c r="C8" s="1574"/>
      <c r="D8" s="1574"/>
      <c r="E8" s="1574"/>
      <c r="F8" s="1574"/>
      <c r="G8" s="378"/>
      <c r="H8" s="378"/>
      <c r="I8" s="378"/>
      <c r="J8" s="238"/>
      <c r="K8" s="238"/>
      <c r="L8" s="238"/>
      <c r="M8" s="238"/>
      <c r="N8" s="238"/>
      <c r="O8" s="238"/>
      <c r="P8" s="238"/>
      <c r="Q8" s="238"/>
      <c r="R8" s="238"/>
      <c r="S8" s="238"/>
      <c r="T8" s="238"/>
      <c r="U8" s="238"/>
      <c r="V8" s="238"/>
    </row>
    <row r="9" spans="1:30" ht="14.25" customHeight="1" x14ac:dyDescent="0.25">
      <c r="A9" s="1586" t="s">
        <v>78</v>
      </c>
      <c r="B9" s="1586"/>
      <c r="C9" s="1586"/>
      <c r="D9" s="1586"/>
      <c r="E9" s="1586"/>
      <c r="F9" s="1586"/>
      <c r="G9" s="1586"/>
      <c r="H9" s="1586"/>
      <c r="I9" s="1586"/>
      <c r="J9" s="1586"/>
      <c r="K9" s="1586"/>
      <c r="L9" s="1586"/>
      <c r="M9" s="1586"/>
      <c r="N9" s="1586"/>
      <c r="O9" s="1586"/>
      <c r="P9" s="1586"/>
      <c r="Q9" s="1586"/>
      <c r="R9" s="1586"/>
      <c r="S9" s="1586"/>
      <c r="T9" s="1586"/>
      <c r="U9" s="1586"/>
      <c r="V9" s="1586"/>
    </row>
    <row r="10" spans="1:30" ht="16.5" customHeight="1" thickBot="1" x14ac:dyDescent="0.3">
      <c r="A10" s="1583" t="s">
        <v>214</v>
      </c>
      <c r="B10" s="1583"/>
      <c r="C10" s="1583"/>
      <c r="D10" s="1583"/>
      <c r="E10" s="1583"/>
      <c r="F10" s="1583"/>
      <c r="G10" s="1583"/>
      <c r="H10" s="1583"/>
      <c r="I10" s="1583"/>
      <c r="J10" s="1583"/>
      <c r="K10" s="1583"/>
      <c r="L10" s="1583"/>
      <c r="M10" s="1583"/>
      <c r="N10" s="1583"/>
      <c r="O10" s="1583"/>
      <c r="P10" s="1583"/>
      <c r="Q10" s="1583"/>
      <c r="R10" s="1583"/>
      <c r="S10" s="1583"/>
      <c r="T10" s="1583"/>
      <c r="U10" s="1583"/>
      <c r="V10" s="1583"/>
    </row>
    <row r="11" spans="1:30" ht="15" customHeight="1" thickBot="1" x14ac:dyDescent="0.25">
      <c r="A11" s="1580" t="s">
        <v>23</v>
      </c>
      <c r="B11" s="1575" t="s">
        <v>14</v>
      </c>
      <c r="C11" s="1590" t="s">
        <v>26</v>
      </c>
      <c r="D11" s="1577" t="s">
        <v>27</v>
      </c>
      <c r="E11" s="1575" t="s">
        <v>1</v>
      </c>
      <c r="F11" s="1570" t="s">
        <v>28</v>
      </c>
      <c r="G11" s="1575" t="s">
        <v>29</v>
      </c>
      <c r="H11" s="1577" t="s">
        <v>30</v>
      </c>
      <c r="I11" s="1575" t="s">
        <v>16</v>
      </c>
      <c r="J11" s="1590" t="s">
        <v>31</v>
      </c>
      <c r="K11" s="1596" t="s">
        <v>5</v>
      </c>
      <c r="L11" s="1637"/>
      <c r="M11" s="1637"/>
      <c r="N11" s="1637"/>
      <c r="O11" s="1637"/>
      <c r="P11" s="1637"/>
      <c r="Q11" s="1637"/>
      <c r="R11" s="1637"/>
      <c r="S11" s="1637"/>
      <c r="T11" s="1637"/>
      <c r="U11" s="1637"/>
      <c r="V11" s="1637"/>
      <c r="W11" s="1597"/>
    </row>
    <row r="12" spans="1:30" ht="11.25" customHeight="1" thickBot="1" x14ac:dyDescent="0.25">
      <c r="A12" s="1581"/>
      <c r="B12" s="1576"/>
      <c r="C12" s="1591"/>
      <c r="D12" s="1578"/>
      <c r="E12" s="1576"/>
      <c r="F12" s="1571"/>
      <c r="G12" s="1576"/>
      <c r="H12" s="1578"/>
      <c r="I12" s="1576"/>
      <c r="J12" s="1591"/>
      <c r="K12" s="1638" t="s">
        <v>12</v>
      </c>
      <c r="L12" s="1639"/>
      <c r="M12" s="1640"/>
      <c r="N12" s="1641"/>
      <c r="O12" s="1641"/>
      <c r="P12" s="1642"/>
      <c r="Q12" s="1639" t="s">
        <v>13</v>
      </c>
      <c r="R12" s="1639"/>
      <c r="S12" s="1640"/>
      <c r="T12" s="1641"/>
      <c r="U12" s="1641"/>
      <c r="V12" s="1642"/>
      <c r="W12" s="808"/>
      <c r="X12" s="331"/>
      <c r="Y12" s="331"/>
      <c r="Z12" s="331"/>
      <c r="AA12" s="331"/>
    </row>
    <row r="13" spans="1:30" ht="12.75" customHeight="1" x14ac:dyDescent="0.2">
      <c r="A13" s="1581"/>
      <c r="B13" s="1576"/>
      <c r="C13" s="1591"/>
      <c r="D13" s="1578"/>
      <c r="E13" s="1576"/>
      <c r="F13" s="1571"/>
      <c r="G13" s="1576"/>
      <c r="H13" s="1578"/>
      <c r="I13" s="1576"/>
      <c r="J13" s="1591"/>
      <c r="K13" s="1573" t="s">
        <v>2</v>
      </c>
      <c r="L13" s="1579"/>
      <c r="M13" s="1572" t="s">
        <v>8</v>
      </c>
      <c r="N13" s="1573"/>
      <c r="O13" s="1596" t="s">
        <v>3</v>
      </c>
      <c r="P13" s="1597"/>
      <c r="Q13" s="1573" t="s">
        <v>2</v>
      </c>
      <c r="R13" s="1579"/>
      <c r="S13" s="1572" t="s">
        <v>8</v>
      </c>
      <c r="T13" s="1573"/>
      <c r="U13" s="1596" t="s">
        <v>3</v>
      </c>
      <c r="V13" s="1597"/>
      <c r="W13" s="1584" t="s">
        <v>3</v>
      </c>
      <c r="X13" s="331"/>
      <c r="Y13" s="331"/>
      <c r="Z13" s="331"/>
      <c r="AA13" s="331"/>
    </row>
    <row r="14" spans="1:30" ht="12.75" customHeight="1" thickBot="1" x14ac:dyDescent="0.25">
      <c r="A14" s="1581"/>
      <c r="B14" s="1576"/>
      <c r="C14" s="1591"/>
      <c r="D14" s="1578"/>
      <c r="E14" s="1576"/>
      <c r="F14" s="1571"/>
      <c r="G14" s="1576"/>
      <c r="H14" s="1578"/>
      <c r="I14" s="1576"/>
      <c r="J14" s="1591"/>
      <c r="K14" s="376">
        <v>20</v>
      </c>
      <c r="L14" s="375" t="s">
        <v>24</v>
      </c>
      <c r="M14" s="374">
        <v>20</v>
      </c>
      <c r="N14" s="373" t="s">
        <v>24</v>
      </c>
      <c r="O14" s="1598"/>
      <c r="P14" s="1599"/>
      <c r="Q14" s="376">
        <v>19</v>
      </c>
      <c r="R14" s="375" t="s">
        <v>24</v>
      </c>
      <c r="S14" s="374">
        <v>5</v>
      </c>
      <c r="T14" s="373" t="s">
        <v>24</v>
      </c>
      <c r="U14" s="1598"/>
      <c r="V14" s="1599"/>
      <c r="W14" s="1585"/>
      <c r="X14" s="331"/>
      <c r="Y14" s="331"/>
      <c r="Z14" s="331"/>
      <c r="AA14" s="331"/>
    </row>
    <row r="15" spans="1:30" ht="19.5" customHeight="1" thickBot="1" x14ac:dyDescent="0.25">
      <c r="A15" s="1581"/>
      <c r="B15" s="1576"/>
      <c r="C15" s="1604"/>
      <c r="D15" s="1600"/>
      <c r="E15" s="1601"/>
      <c r="F15" s="1603"/>
      <c r="G15" s="1601"/>
      <c r="H15" s="1600"/>
      <c r="I15" s="1601"/>
      <c r="J15" s="1604"/>
      <c r="K15" s="372" t="s">
        <v>9</v>
      </c>
      <c r="L15" s="371" t="s">
        <v>10</v>
      </c>
      <c r="M15" s="370" t="s">
        <v>9</v>
      </c>
      <c r="N15" s="369" t="s">
        <v>10</v>
      </c>
      <c r="O15" s="368" t="s">
        <v>9</v>
      </c>
      <c r="P15" s="367" t="s">
        <v>10</v>
      </c>
      <c r="Q15" s="372" t="s">
        <v>9</v>
      </c>
      <c r="R15" s="371" t="s">
        <v>10</v>
      </c>
      <c r="S15" s="370" t="s">
        <v>9</v>
      </c>
      <c r="T15" s="369" t="s">
        <v>10</v>
      </c>
      <c r="U15" s="368" t="s">
        <v>9</v>
      </c>
      <c r="V15" s="367" t="s">
        <v>10</v>
      </c>
      <c r="W15" s="366" t="s">
        <v>6</v>
      </c>
      <c r="X15" s="331"/>
      <c r="Y15" s="331"/>
      <c r="Z15" s="331"/>
      <c r="AA15" s="331"/>
    </row>
    <row r="16" spans="1:30" ht="15.75" customHeight="1" thickBot="1" x14ac:dyDescent="0.35">
      <c r="A16" s="384" t="s">
        <v>84</v>
      </c>
      <c r="B16" s="335"/>
      <c r="C16" s="335"/>
      <c r="D16" s="334"/>
      <c r="E16" s="334"/>
      <c r="F16" s="334"/>
      <c r="G16" s="334"/>
      <c r="H16" s="334"/>
      <c r="I16" s="334"/>
      <c r="J16" s="334"/>
      <c r="K16" s="333"/>
      <c r="L16" s="333"/>
      <c r="M16" s="333"/>
      <c r="N16" s="333"/>
      <c r="O16" s="333"/>
      <c r="P16" s="333"/>
      <c r="Q16" s="333"/>
      <c r="R16" s="333"/>
      <c r="S16" s="333"/>
      <c r="T16" s="333"/>
      <c r="U16" s="333"/>
      <c r="V16" s="333"/>
      <c r="W16" s="332"/>
      <c r="X16" s="331"/>
      <c r="Y16" s="331"/>
      <c r="Z16" s="331"/>
      <c r="AA16" s="331"/>
    </row>
    <row r="17" spans="1:29" s="97" customFormat="1" ht="13.5" customHeight="1" x14ac:dyDescent="0.25">
      <c r="A17" s="385" t="s">
        <v>215</v>
      </c>
      <c r="B17" s="329">
        <v>20</v>
      </c>
      <c r="C17" s="321">
        <f>B17*27</f>
        <v>540</v>
      </c>
      <c r="D17" s="320">
        <f>B17*18</f>
        <v>360</v>
      </c>
      <c r="E17" s="319">
        <f>D17*0.3</f>
        <v>108</v>
      </c>
      <c r="F17" s="319">
        <f>D17-E17</f>
        <v>252</v>
      </c>
      <c r="G17" s="318"/>
      <c r="H17" s="317">
        <v>38</v>
      </c>
      <c r="I17" s="317">
        <v>175</v>
      </c>
      <c r="J17" s="316">
        <v>17</v>
      </c>
      <c r="K17" s="326">
        <v>108</v>
      </c>
      <c r="L17" s="325">
        <v>252</v>
      </c>
      <c r="M17" s="386"/>
      <c r="N17" s="386"/>
      <c r="O17" s="311">
        <f>SUM(K17,M17)</f>
        <v>108</v>
      </c>
      <c r="P17" s="311">
        <f>SUM(L17,N17)</f>
        <v>252</v>
      </c>
      <c r="Q17" s="315"/>
      <c r="R17" s="314"/>
      <c r="S17" s="386"/>
      <c r="T17" s="386"/>
      <c r="U17" s="311">
        <f>SUM(Q17,S17)</f>
        <v>0</v>
      </c>
      <c r="V17" s="311">
        <f>SUM(R17,T17)</f>
        <v>0</v>
      </c>
      <c r="W17" s="387">
        <f>SUM(U17,V17)+SUM(O17,P17)</f>
        <v>360</v>
      </c>
      <c r="X17" s="331"/>
      <c r="Y17" s="331"/>
      <c r="Z17" s="331"/>
      <c r="AA17" s="331"/>
    </row>
    <row r="18" spans="1:29" s="97" customFormat="1" ht="15.75" customHeight="1" x14ac:dyDescent="0.25">
      <c r="A18" s="936" t="s">
        <v>216</v>
      </c>
      <c r="B18" s="937"/>
      <c r="C18" s="321">
        <v>20</v>
      </c>
      <c r="D18" s="320">
        <v>20</v>
      </c>
      <c r="E18" s="319">
        <v>20</v>
      </c>
      <c r="F18" s="348"/>
      <c r="G18" s="318"/>
      <c r="H18" s="317">
        <v>2</v>
      </c>
      <c r="I18" s="317">
        <v>5</v>
      </c>
      <c r="J18" s="316">
        <v>2</v>
      </c>
      <c r="K18" s="326">
        <v>20</v>
      </c>
      <c r="L18" s="314"/>
      <c r="M18" s="386"/>
      <c r="N18" s="386"/>
      <c r="O18" s="311">
        <f t="shared" ref="O18:P21" si="0">SUM(K18,M18)</f>
        <v>20</v>
      </c>
      <c r="P18" s="311">
        <f t="shared" si="0"/>
        <v>0</v>
      </c>
      <c r="Q18" s="315"/>
      <c r="R18" s="314"/>
      <c r="S18" s="386"/>
      <c r="T18" s="386"/>
      <c r="U18" s="311">
        <f t="shared" ref="U18:V21" si="1">SUM(Q18,S18)</f>
        <v>0</v>
      </c>
      <c r="V18" s="311">
        <f t="shared" si="1"/>
        <v>0</v>
      </c>
      <c r="W18" s="387">
        <f>SUM(U18,V18)+SUM(O18,P18)</f>
        <v>20</v>
      </c>
      <c r="X18" s="331"/>
      <c r="Y18" s="331"/>
      <c r="Z18" s="331"/>
      <c r="AA18" s="331"/>
    </row>
    <row r="19" spans="1:29" s="97" customFormat="1" ht="13.5" customHeight="1" x14ac:dyDescent="0.25">
      <c r="A19" s="388" t="s">
        <v>217</v>
      </c>
      <c r="B19" s="322">
        <v>20</v>
      </c>
      <c r="C19" s="321">
        <f>B19*27</f>
        <v>540</v>
      </c>
      <c r="D19" s="320">
        <f>B19*18</f>
        <v>360</v>
      </c>
      <c r="E19" s="319">
        <f>D19*0.3</f>
        <v>108</v>
      </c>
      <c r="F19" s="319">
        <f>D19-E19</f>
        <v>252</v>
      </c>
      <c r="G19" s="318"/>
      <c r="H19" s="317">
        <v>38</v>
      </c>
      <c r="I19" s="317">
        <v>175</v>
      </c>
      <c r="J19" s="316">
        <v>17</v>
      </c>
      <c r="K19" s="315"/>
      <c r="L19" s="314"/>
      <c r="M19" s="313">
        <v>108</v>
      </c>
      <c r="N19" s="312">
        <v>252</v>
      </c>
      <c r="O19" s="311">
        <f t="shared" si="0"/>
        <v>108</v>
      </c>
      <c r="P19" s="311">
        <f t="shared" si="0"/>
        <v>252</v>
      </c>
      <c r="Q19" s="315"/>
      <c r="R19" s="314"/>
      <c r="S19" s="347"/>
      <c r="T19" s="708"/>
      <c r="U19" s="311">
        <f t="shared" si="1"/>
        <v>0</v>
      </c>
      <c r="V19" s="311">
        <f t="shared" si="1"/>
        <v>0</v>
      </c>
      <c r="W19" s="387">
        <f>SUM(U19,V19)+SUM(O19,P19)</f>
        <v>360</v>
      </c>
      <c r="X19" s="331"/>
      <c r="Y19" s="331"/>
      <c r="Z19" s="331"/>
      <c r="AA19" s="331"/>
    </row>
    <row r="20" spans="1:29" s="97" customFormat="1" ht="13.5" customHeight="1" x14ac:dyDescent="0.25">
      <c r="A20" s="938" t="s">
        <v>218</v>
      </c>
      <c r="B20" s="309"/>
      <c r="C20" s="321">
        <v>20</v>
      </c>
      <c r="D20" s="320">
        <v>20</v>
      </c>
      <c r="E20" s="307">
        <v>20</v>
      </c>
      <c r="F20" s="286"/>
      <c r="G20" s="287"/>
      <c r="H20" s="306">
        <v>2</v>
      </c>
      <c r="I20" s="306">
        <v>5</v>
      </c>
      <c r="J20" s="305">
        <v>2</v>
      </c>
      <c r="K20" s="285"/>
      <c r="L20" s="303"/>
      <c r="M20" s="718">
        <v>20</v>
      </c>
      <c r="N20" s="283"/>
      <c r="O20" s="311">
        <f t="shared" si="0"/>
        <v>20</v>
      </c>
      <c r="P20" s="311">
        <f t="shared" si="0"/>
        <v>0</v>
      </c>
      <c r="Q20" s="285"/>
      <c r="R20" s="303"/>
      <c r="S20" s="284"/>
      <c r="T20" s="283"/>
      <c r="U20" s="311">
        <f t="shared" si="1"/>
        <v>0</v>
      </c>
      <c r="V20" s="311">
        <f t="shared" si="1"/>
        <v>0</v>
      </c>
      <c r="W20" s="387">
        <f>SUM(U20,V20)+SUM(O20,P20)</f>
        <v>20</v>
      </c>
      <c r="X20" s="331"/>
      <c r="Y20" s="331"/>
      <c r="Z20" s="331"/>
      <c r="AA20" s="331"/>
    </row>
    <row r="21" spans="1:29" s="97" customFormat="1" ht="13.5" customHeight="1" thickBot="1" x14ac:dyDescent="0.3">
      <c r="A21" s="716" t="s">
        <v>219</v>
      </c>
      <c r="B21" s="359">
        <v>20</v>
      </c>
      <c r="C21" s="321">
        <f>B21*27</f>
        <v>540</v>
      </c>
      <c r="D21" s="320">
        <f>B21*18</f>
        <v>360</v>
      </c>
      <c r="E21" s="319">
        <f>D21*0.3</f>
        <v>108</v>
      </c>
      <c r="F21" s="319">
        <f>D21-E21</f>
        <v>252</v>
      </c>
      <c r="G21" s="287"/>
      <c r="H21" s="317">
        <f>B21*2</f>
        <v>40</v>
      </c>
      <c r="I21" s="317">
        <f>C21-D21</f>
        <v>180</v>
      </c>
      <c r="J21" s="316">
        <f>B21-1.5</f>
        <v>18.5</v>
      </c>
      <c r="K21" s="285"/>
      <c r="L21" s="303"/>
      <c r="M21" s="284"/>
      <c r="N21" s="283"/>
      <c r="O21" s="311">
        <f t="shared" si="0"/>
        <v>0</v>
      </c>
      <c r="P21" s="311">
        <f t="shared" si="0"/>
        <v>0</v>
      </c>
      <c r="Q21" s="304">
        <v>108</v>
      </c>
      <c r="R21" s="939">
        <v>252</v>
      </c>
      <c r="S21" s="284"/>
      <c r="T21" s="283"/>
      <c r="U21" s="311">
        <f t="shared" si="1"/>
        <v>108</v>
      </c>
      <c r="V21" s="311">
        <f t="shared" si="1"/>
        <v>252</v>
      </c>
      <c r="W21" s="387">
        <f>SUM(U21,V21)+SUM(O21,P21)</f>
        <v>360</v>
      </c>
      <c r="X21" s="331"/>
      <c r="Y21" s="331"/>
      <c r="Z21" s="331"/>
      <c r="AA21" s="331"/>
    </row>
    <row r="22" spans="1:29" s="97" customFormat="1" ht="13.5" customHeight="1" thickBot="1" x14ac:dyDescent="0.3">
      <c r="A22" s="940" t="s">
        <v>88</v>
      </c>
      <c r="B22" s="941"/>
      <c r="C22" s="941"/>
      <c r="D22" s="941"/>
      <c r="E22" s="941"/>
      <c r="F22" s="941"/>
      <c r="G22" s="941"/>
      <c r="H22" s="941"/>
      <c r="I22" s="941"/>
      <c r="J22" s="941"/>
      <c r="K22" s="941"/>
      <c r="L22" s="941"/>
      <c r="M22" s="941"/>
      <c r="N22" s="941"/>
      <c r="O22" s="941"/>
      <c r="P22" s="941"/>
      <c r="Q22" s="941"/>
      <c r="R22" s="941"/>
      <c r="S22" s="941"/>
      <c r="T22" s="941"/>
      <c r="U22" s="941"/>
      <c r="V22" s="941"/>
      <c r="W22" s="941"/>
      <c r="X22" s="331"/>
      <c r="Y22" s="331"/>
      <c r="Z22" s="331"/>
      <c r="AA22" s="331"/>
      <c r="AB22" s="942"/>
      <c r="AC22" s="942"/>
    </row>
    <row r="23" spans="1:29" s="97" customFormat="1" ht="17.45" customHeight="1" thickBot="1" x14ac:dyDescent="0.3">
      <c r="A23" s="396" t="s">
        <v>89</v>
      </c>
      <c r="B23" s="397">
        <v>10</v>
      </c>
      <c r="C23" s="344">
        <f>B23*27</f>
        <v>270</v>
      </c>
      <c r="D23" s="320">
        <f>B23*18</f>
        <v>180</v>
      </c>
      <c r="E23" s="398" t="s">
        <v>220</v>
      </c>
      <c r="F23" s="399"/>
      <c r="G23" s="343">
        <v>180</v>
      </c>
      <c r="H23" s="400">
        <f>B23*2</f>
        <v>20</v>
      </c>
      <c r="I23" s="400">
        <f>C23-D23</f>
        <v>90</v>
      </c>
      <c r="J23" s="400"/>
      <c r="K23" s="401"/>
      <c r="L23" s="402"/>
      <c r="M23" s="402"/>
      <c r="N23" s="283"/>
      <c r="O23" s="282">
        <f>SUM(K23,M23)</f>
        <v>0</v>
      </c>
      <c r="P23" s="404">
        <f>SUM(L23,N23)</f>
        <v>0</v>
      </c>
      <c r="Q23" s="401"/>
      <c r="R23" s="402"/>
      <c r="S23" s="402"/>
      <c r="T23" s="403">
        <v>180</v>
      </c>
      <c r="U23" s="282">
        <f>SUM(Q23,S23)</f>
        <v>0</v>
      </c>
      <c r="V23" s="404">
        <f>SUM(R23,T23)</f>
        <v>180</v>
      </c>
      <c r="W23" s="405">
        <f>SUM(U23,V23)</f>
        <v>180</v>
      </c>
      <c r="X23" s="331"/>
      <c r="Y23" s="331"/>
      <c r="Z23" s="331"/>
      <c r="AA23" s="331"/>
    </row>
    <row r="24" spans="1:29" s="97" customFormat="1" ht="17.45" customHeight="1" thickBot="1" x14ac:dyDescent="0.3">
      <c r="A24" s="943" t="s">
        <v>20</v>
      </c>
      <c r="B24" s="190">
        <f t="shared" ref="B24:W24" si="2">SUM(B17:B23)</f>
        <v>70</v>
      </c>
      <c r="C24" s="190">
        <f t="shared" si="2"/>
        <v>1930</v>
      </c>
      <c r="D24" s="190">
        <f t="shared" si="2"/>
        <v>1300</v>
      </c>
      <c r="E24" s="190">
        <f t="shared" si="2"/>
        <v>364</v>
      </c>
      <c r="F24" s="190">
        <f t="shared" si="2"/>
        <v>756</v>
      </c>
      <c r="G24" s="190">
        <f t="shared" si="2"/>
        <v>180</v>
      </c>
      <c r="H24" s="190">
        <f t="shared" si="2"/>
        <v>140</v>
      </c>
      <c r="I24" s="190">
        <f t="shared" si="2"/>
        <v>630</v>
      </c>
      <c r="J24" s="944">
        <f t="shared" si="2"/>
        <v>56.5</v>
      </c>
      <c r="K24" s="259">
        <f t="shared" si="2"/>
        <v>128</v>
      </c>
      <c r="L24" s="259">
        <f t="shared" si="2"/>
        <v>252</v>
      </c>
      <c r="M24" s="259">
        <f t="shared" si="2"/>
        <v>128</v>
      </c>
      <c r="N24" s="259">
        <f t="shared" si="2"/>
        <v>252</v>
      </c>
      <c r="O24" s="259">
        <f t="shared" si="2"/>
        <v>256</v>
      </c>
      <c r="P24" s="259">
        <f t="shared" si="2"/>
        <v>504</v>
      </c>
      <c r="Q24" s="259">
        <f t="shared" si="2"/>
        <v>108</v>
      </c>
      <c r="R24" s="259">
        <f t="shared" si="2"/>
        <v>252</v>
      </c>
      <c r="S24" s="259">
        <f t="shared" si="2"/>
        <v>0</v>
      </c>
      <c r="T24" s="259">
        <f t="shared" si="2"/>
        <v>180</v>
      </c>
      <c r="U24" s="259">
        <f t="shared" si="2"/>
        <v>108</v>
      </c>
      <c r="V24" s="259">
        <f t="shared" si="2"/>
        <v>432</v>
      </c>
      <c r="W24" s="190">
        <f t="shared" si="2"/>
        <v>1300</v>
      </c>
      <c r="X24" s="331"/>
      <c r="Y24" s="331"/>
      <c r="Z24" s="331"/>
      <c r="AA24" s="331"/>
      <c r="AB24" s="242"/>
    </row>
    <row r="25" spans="1:29" s="238" customFormat="1" ht="16.5" customHeight="1" x14ac:dyDescent="0.25">
      <c r="A25" s="408"/>
      <c r="B25" s="244"/>
      <c r="C25" s="244"/>
      <c r="D25" s="232"/>
      <c r="E25" s="233"/>
      <c r="F25" s="233"/>
      <c r="G25" s="233"/>
      <c r="H25" s="233"/>
      <c r="I25" s="233"/>
      <c r="J25" s="233"/>
      <c r="K25" s="235"/>
      <c r="L25" s="233"/>
      <c r="M25" s="235"/>
      <c r="N25" s="233"/>
      <c r="O25" s="232"/>
      <c r="P25" s="233"/>
      <c r="Q25" s="235"/>
      <c r="R25" s="233"/>
      <c r="S25" s="235"/>
      <c r="T25" s="233"/>
      <c r="U25" s="232"/>
      <c r="V25" s="233"/>
      <c r="W25" s="232"/>
      <c r="X25" s="331"/>
      <c r="Y25" s="331"/>
      <c r="Z25" s="331"/>
      <c r="AA25" s="331"/>
      <c r="AB25" s="240"/>
      <c r="AC25" s="240"/>
    </row>
    <row r="26" spans="1:29" ht="12.75" customHeight="1" x14ac:dyDescent="0.2">
      <c r="C26" s="236"/>
      <c r="D26" s="230"/>
      <c r="J26" s="230"/>
      <c r="K26" s="230"/>
      <c r="L26" s="230"/>
      <c r="M26" s="230"/>
      <c r="N26" s="230"/>
      <c r="O26" s="230"/>
      <c r="P26" s="230"/>
      <c r="Q26" s="230"/>
      <c r="R26" s="230"/>
      <c r="S26" s="230"/>
      <c r="T26" s="230"/>
      <c r="U26" s="230"/>
      <c r="V26" s="230"/>
      <c r="X26" s="331"/>
      <c r="Y26" s="331"/>
      <c r="Z26" s="331"/>
      <c r="AA26" s="331"/>
    </row>
    <row r="27" spans="1:29" ht="12.75" customHeight="1" x14ac:dyDescent="0.2">
      <c r="A27" s="236"/>
      <c r="B27" s="236"/>
      <c r="C27" s="236"/>
      <c r="D27" s="230"/>
      <c r="J27" s="230"/>
      <c r="K27" s="230"/>
      <c r="L27" s="230"/>
      <c r="M27" s="230"/>
      <c r="N27" s="230"/>
      <c r="O27" s="230"/>
      <c r="P27" s="230"/>
      <c r="Q27" s="230"/>
      <c r="R27" s="230"/>
      <c r="S27" s="230"/>
      <c r="T27" s="230"/>
      <c r="U27" s="230"/>
      <c r="V27" s="230"/>
      <c r="X27" s="331"/>
      <c r="Y27" s="331"/>
      <c r="Z27" s="331"/>
      <c r="AA27" s="331"/>
    </row>
    <row r="28" spans="1:29" ht="12.75" customHeight="1" x14ac:dyDescent="0.25">
      <c r="A28" s="239"/>
      <c r="B28" s="239"/>
      <c r="C28" s="239"/>
      <c r="D28" s="239"/>
      <c r="E28" s="239"/>
      <c r="F28" s="239"/>
      <c r="G28" s="239"/>
      <c r="J28" s="230"/>
      <c r="K28" s="230"/>
      <c r="L28" s="230"/>
      <c r="M28" s="230"/>
      <c r="N28" s="230"/>
      <c r="O28" s="230"/>
      <c r="P28" s="230"/>
      <c r="Q28" s="230"/>
      <c r="R28" s="230"/>
      <c r="S28" s="230"/>
      <c r="T28" s="230"/>
      <c r="U28" s="230"/>
      <c r="V28" s="230"/>
      <c r="X28" s="331"/>
      <c r="Y28" s="331"/>
      <c r="Z28" s="331"/>
      <c r="AA28" s="331"/>
    </row>
    <row r="29" spans="1:29" ht="12.75" customHeight="1" x14ac:dyDescent="0.25">
      <c r="A29" s="239"/>
      <c r="B29" s="239"/>
      <c r="C29" s="239"/>
      <c r="D29" s="239"/>
      <c r="E29" s="239"/>
      <c r="F29" s="239"/>
      <c r="G29" s="239"/>
    </row>
    <row r="30" spans="1:29" ht="12.75" customHeight="1" x14ac:dyDescent="0.25">
      <c r="A30" s="239"/>
      <c r="B30" s="239"/>
      <c r="C30" s="239"/>
      <c r="D30" s="239"/>
      <c r="E30" s="239"/>
      <c r="F30" s="239"/>
      <c r="G30" s="239"/>
    </row>
    <row r="31" spans="1:29" ht="13.15" customHeight="1" x14ac:dyDescent="0.25">
      <c r="A31" s="239"/>
      <c r="B31" s="239"/>
      <c r="C31" s="239"/>
      <c r="D31" s="239"/>
      <c r="E31" s="239"/>
      <c r="F31" s="239"/>
      <c r="G31" s="239"/>
    </row>
    <row r="32" spans="1:29" ht="12.75" customHeight="1" x14ac:dyDescent="0.25">
      <c r="A32" s="239"/>
      <c r="B32" s="239"/>
      <c r="C32" s="239"/>
      <c r="D32" s="239"/>
      <c r="E32" s="239"/>
      <c r="F32" s="239"/>
      <c r="G32" s="239"/>
    </row>
    <row r="33" spans="1:7" ht="12.75" customHeight="1" x14ac:dyDescent="0.25">
      <c r="A33" s="239"/>
      <c r="B33" s="239"/>
      <c r="C33" s="239"/>
      <c r="D33" s="239"/>
      <c r="E33" s="239"/>
      <c r="F33" s="239"/>
      <c r="G33" s="239"/>
    </row>
    <row r="34" spans="1:7" ht="12.75" customHeight="1" x14ac:dyDescent="0.2">
      <c r="A34" s="236"/>
      <c r="B34" s="236"/>
      <c r="C34" s="236"/>
      <c r="D34" s="230"/>
    </row>
    <row r="35" spans="1:7" ht="12.75" customHeight="1" x14ac:dyDescent="0.2">
      <c r="D35" s="230"/>
    </row>
    <row r="36" spans="1:7" ht="12.75" customHeight="1" x14ac:dyDescent="0.2">
      <c r="A36" s="1602"/>
      <c r="B36" s="1602"/>
      <c r="D36" s="230"/>
    </row>
    <row r="37" spans="1:7" ht="12.75" customHeight="1" x14ac:dyDescent="0.2">
      <c r="D37" s="230"/>
    </row>
    <row r="38" spans="1:7" x14ac:dyDescent="0.2">
      <c r="D38" s="230"/>
    </row>
    <row r="39" spans="1:7" x14ac:dyDescent="0.2">
      <c r="D39" s="230"/>
    </row>
    <row r="40" spans="1:7" x14ac:dyDescent="0.2">
      <c r="D40" s="230"/>
    </row>
    <row r="42" spans="1:7" x14ac:dyDescent="0.2">
      <c r="A42" s="231"/>
    </row>
  </sheetData>
  <mergeCells count="29">
    <mergeCell ref="A36:B36"/>
    <mergeCell ref="O13:P14"/>
    <mergeCell ref="Q13:R13"/>
    <mergeCell ref="S13:T13"/>
    <mergeCell ref="U13:V14"/>
    <mergeCell ref="A11:A15"/>
    <mergeCell ref="B11:B15"/>
    <mergeCell ref="C11:C15"/>
    <mergeCell ref="D11:D15"/>
    <mergeCell ref="E11:E15"/>
    <mergeCell ref="A8:F8"/>
    <mergeCell ref="A9:V9"/>
    <mergeCell ref="A10:V10"/>
    <mergeCell ref="W13:W14"/>
    <mergeCell ref="F11:F15"/>
    <mergeCell ref="G11:G15"/>
    <mergeCell ref="H11:H15"/>
    <mergeCell ref="I11:I15"/>
    <mergeCell ref="J11:J15"/>
    <mergeCell ref="K11:W11"/>
    <mergeCell ref="K12:P12"/>
    <mergeCell ref="Q12:V12"/>
    <mergeCell ref="K13:L13"/>
    <mergeCell ref="M13:N13"/>
    <mergeCell ref="Q1:W1"/>
    <mergeCell ref="A3:W3"/>
    <mergeCell ref="A4:W4"/>
    <mergeCell ref="A5:W5"/>
    <mergeCell ref="A7:S7"/>
  </mergeCells>
  <pageMargins left="0.19685039370078741" right="0.23622047244094491" top="0.19685039370078741" bottom="0.19685039370078741" header="0" footer="0.11811023622047245"/>
  <pageSetup paperSize="9" scale="7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IP44"/>
  <sheetViews>
    <sheetView topLeftCell="A32" workbookViewId="0">
      <selection activeCell="A52" sqref="A52"/>
    </sheetView>
  </sheetViews>
  <sheetFormatPr defaultColWidth="9.140625" defaultRowHeight="12.75" x14ac:dyDescent="0.2"/>
  <cols>
    <col min="1" max="1" width="74.7109375" style="229" customWidth="1"/>
    <col min="2" max="2" width="6.42578125" style="230" customWidth="1"/>
    <col min="3" max="3" width="7.7109375" style="230" customWidth="1"/>
    <col min="4" max="4" width="6.140625" style="229" customWidth="1"/>
    <col min="5" max="5" width="6.42578125" style="230" customWidth="1"/>
    <col min="6" max="6" width="6.28515625" style="230" customWidth="1"/>
    <col min="7" max="7" width="8" style="230" customWidth="1"/>
    <col min="8" max="8" width="6.42578125" style="230" customWidth="1"/>
    <col min="9" max="9" width="5.7109375" style="230" customWidth="1"/>
    <col min="10" max="22" width="5.7109375" style="229" customWidth="1"/>
    <col min="23" max="24" width="9.140625" style="229"/>
    <col min="25" max="25" width="10.140625" style="229" bestFit="1" customWidth="1"/>
    <col min="26" max="26" width="9.42578125" style="229" bestFit="1" customWidth="1"/>
    <col min="27" max="27" width="12.28515625" style="229" bestFit="1" customWidth="1"/>
    <col min="28" max="28" width="13.140625" style="229" customWidth="1"/>
    <col min="29" max="30" width="9.140625" style="229"/>
    <col min="31" max="31" width="11.5703125" style="229" bestFit="1" customWidth="1"/>
    <col min="32" max="16384" width="9.140625" style="229"/>
  </cols>
  <sheetData>
    <row r="1" spans="1:26" ht="13.5" customHeight="1" x14ac:dyDescent="0.25">
      <c r="A1" s="238"/>
      <c r="B1" s="378"/>
      <c r="C1" s="378"/>
      <c r="D1" s="238"/>
      <c r="J1" s="382"/>
      <c r="R1" s="800"/>
      <c r="S1" s="800"/>
      <c r="U1" s="801"/>
      <c r="V1" s="801"/>
      <c r="W1" s="801"/>
    </row>
    <row r="2" spans="1:26" ht="15.75" customHeight="1" x14ac:dyDescent="0.2">
      <c r="A2" s="1569" t="s">
        <v>221</v>
      </c>
      <c r="B2" s="1569"/>
      <c r="C2" s="1569"/>
      <c r="D2" s="1569"/>
      <c r="E2" s="1569"/>
      <c r="F2" s="1569"/>
      <c r="G2" s="1569"/>
      <c r="H2" s="1569"/>
      <c r="I2" s="1569"/>
      <c r="J2" s="1569"/>
      <c r="K2" s="1569"/>
      <c r="L2" s="1569"/>
      <c r="M2" s="1569"/>
      <c r="N2" s="1569"/>
      <c r="O2" s="1569"/>
      <c r="P2" s="1569"/>
      <c r="Q2" s="1569"/>
      <c r="R2" s="1569"/>
      <c r="S2" s="1569"/>
      <c r="T2" s="1569"/>
      <c r="U2" s="1569"/>
      <c r="V2" s="1569"/>
      <c r="W2" s="1569"/>
    </row>
    <row r="3" spans="1:26" ht="15.75" customHeight="1" x14ac:dyDescent="0.2">
      <c r="A3" s="1569" t="s">
        <v>4</v>
      </c>
      <c r="B3" s="1569"/>
      <c r="C3" s="1569"/>
      <c r="D3" s="1569"/>
      <c r="E3" s="1569"/>
      <c r="F3" s="1569"/>
      <c r="G3" s="1569"/>
      <c r="H3" s="1569"/>
      <c r="I3" s="1569"/>
      <c r="J3" s="1569"/>
      <c r="K3" s="1569"/>
      <c r="L3" s="1569"/>
      <c r="M3" s="1569"/>
      <c r="N3" s="1569"/>
      <c r="O3" s="1569"/>
      <c r="P3" s="1569"/>
      <c r="Q3" s="1569"/>
      <c r="R3" s="1569"/>
      <c r="S3" s="1569"/>
      <c r="T3" s="1569"/>
      <c r="U3" s="1569"/>
      <c r="V3" s="1569"/>
      <c r="W3" s="1569"/>
    </row>
    <row r="4" spans="1:26" ht="12.75" customHeight="1" x14ac:dyDescent="0.2">
      <c r="A4" s="1569" t="s">
        <v>194</v>
      </c>
      <c r="B4" s="1569"/>
      <c r="C4" s="1569"/>
      <c r="D4" s="1569"/>
      <c r="E4" s="1569"/>
      <c r="F4" s="1569"/>
      <c r="G4" s="1569"/>
      <c r="H4" s="1569"/>
      <c r="I4" s="1569"/>
      <c r="J4" s="1569"/>
      <c r="K4" s="1569"/>
      <c r="L4" s="1569"/>
      <c r="M4" s="1569"/>
      <c r="N4" s="1569"/>
      <c r="O4" s="1569"/>
      <c r="P4" s="1569"/>
      <c r="Q4" s="1569"/>
      <c r="R4" s="1569"/>
      <c r="S4" s="1569"/>
      <c r="T4" s="1569"/>
      <c r="U4" s="1569"/>
      <c r="V4" s="1569"/>
      <c r="W4" s="1569"/>
    </row>
    <row r="5" spans="1:26" ht="12.75" customHeight="1" x14ac:dyDescent="0.25">
      <c r="A5" s="218"/>
      <c r="B5" s="218"/>
      <c r="C5" s="218"/>
      <c r="D5" s="218"/>
      <c r="E5" s="218"/>
      <c r="F5" s="218"/>
      <c r="G5" s="218"/>
      <c r="H5" s="218"/>
      <c r="I5" s="218"/>
      <c r="J5" s="218"/>
      <c r="K5" s="218"/>
      <c r="L5" s="218"/>
      <c r="M5" s="218"/>
      <c r="N5" s="218"/>
      <c r="O5" s="218"/>
      <c r="P5" s="218"/>
      <c r="Q5" s="218"/>
      <c r="R5" s="218"/>
      <c r="S5" s="218"/>
      <c r="T5" s="218"/>
      <c r="U5" s="218"/>
      <c r="V5" s="218"/>
    </row>
    <row r="6" spans="1:26" ht="17.25" customHeight="1" x14ac:dyDescent="0.25">
      <c r="A6" s="1574" t="s">
        <v>195</v>
      </c>
      <c r="B6" s="1574"/>
      <c r="C6" s="1574"/>
      <c r="D6" s="1574"/>
      <c r="E6" s="1574"/>
      <c r="F6" s="1574"/>
      <c r="G6" s="1574"/>
      <c r="H6" s="1574"/>
      <c r="I6" s="1574"/>
      <c r="J6" s="1574"/>
      <c r="K6" s="1574"/>
      <c r="L6" s="1574"/>
      <c r="M6" s="1574"/>
      <c r="N6" s="379"/>
      <c r="O6" s="379"/>
      <c r="P6" s="379"/>
      <c r="Q6" s="379"/>
      <c r="R6" s="379"/>
      <c r="S6" s="411"/>
    </row>
    <row r="7" spans="1:26" ht="15.75" customHeight="1" x14ac:dyDescent="0.25">
      <c r="A7" s="1574" t="s">
        <v>18</v>
      </c>
      <c r="B7" s="1574"/>
      <c r="C7" s="1574"/>
      <c r="D7" s="1574"/>
      <c r="E7" s="1574"/>
      <c r="F7" s="1574"/>
      <c r="G7" s="378"/>
      <c r="H7" s="378"/>
      <c r="I7" s="378"/>
      <c r="J7" s="238"/>
      <c r="K7" s="238"/>
      <c r="L7" s="238"/>
      <c r="M7" s="238"/>
      <c r="N7" s="238"/>
      <c r="O7" s="238"/>
      <c r="P7" s="238"/>
      <c r="Q7" s="238"/>
      <c r="R7" s="238"/>
      <c r="S7" s="411"/>
    </row>
    <row r="8" spans="1:26" ht="14.25" customHeight="1" x14ac:dyDescent="0.25">
      <c r="A8" s="1583" t="s">
        <v>19</v>
      </c>
      <c r="B8" s="1583"/>
      <c r="C8" s="1583"/>
      <c r="D8" s="1583"/>
      <c r="E8" s="1583"/>
      <c r="F8" s="1583"/>
      <c r="G8" s="1583"/>
      <c r="H8" s="1583"/>
      <c r="I8" s="1583"/>
      <c r="J8" s="1583"/>
      <c r="K8" s="1583"/>
      <c r="L8" s="1583"/>
      <c r="M8" s="1583"/>
      <c r="N8" s="1583"/>
      <c r="O8" s="1583"/>
      <c r="P8" s="1583"/>
      <c r="Q8" s="1583"/>
      <c r="R8" s="1583"/>
      <c r="S8" s="1583"/>
    </row>
    <row r="9" spans="1:26" ht="16.5" customHeight="1" thickBot="1" x14ac:dyDescent="0.3">
      <c r="A9" s="1583" t="s">
        <v>196</v>
      </c>
      <c r="B9" s="1583"/>
      <c r="C9" s="1583"/>
      <c r="D9" s="1583"/>
      <c r="E9" s="1583"/>
      <c r="F9" s="1583"/>
      <c r="G9" s="1583"/>
      <c r="H9" s="1583"/>
      <c r="I9" s="1583"/>
      <c r="J9" s="1583"/>
      <c r="K9" s="1583"/>
      <c r="L9" s="1583"/>
      <c r="M9" s="1583"/>
      <c r="N9" s="1583"/>
      <c r="O9" s="1583"/>
      <c r="P9" s="1583"/>
      <c r="Q9" s="1583"/>
      <c r="R9" s="1583"/>
      <c r="S9" s="1583"/>
    </row>
    <row r="10" spans="1:26" ht="15" customHeight="1" thickBot="1" x14ac:dyDescent="0.25">
      <c r="A10" s="1580" t="s">
        <v>23</v>
      </c>
      <c r="B10" s="1575" t="s">
        <v>14</v>
      </c>
      <c r="C10" s="1590" t="s">
        <v>26</v>
      </c>
      <c r="D10" s="1577" t="s">
        <v>27</v>
      </c>
      <c r="E10" s="1575" t="s">
        <v>1</v>
      </c>
      <c r="F10" s="1570" t="s">
        <v>28</v>
      </c>
      <c r="G10" s="1575" t="s">
        <v>29</v>
      </c>
      <c r="H10" s="1577" t="s">
        <v>30</v>
      </c>
      <c r="I10" s="1575" t="s">
        <v>16</v>
      </c>
      <c r="J10" s="1590" t="s">
        <v>31</v>
      </c>
      <c r="K10" s="1587" t="s">
        <v>5</v>
      </c>
      <c r="L10" s="1588"/>
      <c r="M10" s="1588"/>
      <c r="N10" s="1588"/>
      <c r="O10" s="1588"/>
      <c r="P10" s="1588"/>
      <c r="Q10" s="1588"/>
      <c r="R10" s="1588"/>
      <c r="S10" s="1588"/>
      <c r="T10" s="1588"/>
      <c r="U10" s="1588"/>
      <c r="V10" s="1588"/>
      <c r="W10" s="1589"/>
    </row>
    <row r="11" spans="1:26" ht="11.25" customHeight="1" thickBot="1" x14ac:dyDescent="0.25">
      <c r="A11" s="1581"/>
      <c r="B11" s="1576"/>
      <c r="C11" s="1591"/>
      <c r="D11" s="1578"/>
      <c r="E11" s="1576"/>
      <c r="F11" s="1571"/>
      <c r="G11" s="1576"/>
      <c r="H11" s="1578"/>
      <c r="I11" s="1576"/>
      <c r="J11" s="1591"/>
      <c r="K11" s="1592" t="s">
        <v>12</v>
      </c>
      <c r="L11" s="1592"/>
      <c r="M11" s="1593"/>
      <c r="N11" s="1594"/>
      <c r="O11" s="1594"/>
      <c r="P11" s="1595"/>
      <c r="Q11" s="1592" t="s">
        <v>13</v>
      </c>
      <c r="R11" s="1592"/>
      <c r="S11" s="1593"/>
      <c r="T11" s="1594"/>
      <c r="U11" s="1594"/>
      <c r="V11" s="1595"/>
      <c r="W11" s="377"/>
    </row>
    <row r="12" spans="1:26" ht="12.75" customHeight="1" x14ac:dyDescent="0.2">
      <c r="A12" s="1581"/>
      <c r="B12" s="1576"/>
      <c r="C12" s="1591"/>
      <c r="D12" s="1578"/>
      <c r="E12" s="1576"/>
      <c r="F12" s="1571"/>
      <c r="G12" s="1576"/>
      <c r="H12" s="1578"/>
      <c r="I12" s="1576"/>
      <c r="J12" s="1591"/>
      <c r="K12" s="1573" t="s">
        <v>2</v>
      </c>
      <c r="L12" s="1579"/>
      <c r="M12" s="1572" t="s">
        <v>8</v>
      </c>
      <c r="N12" s="1573"/>
      <c r="O12" s="1596" t="s">
        <v>3</v>
      </c>
      <c r="P12" s="1597"/>
      <c r="Q12" s="1573" t="s">
        <v>2</v>
      </c>
      <c r="R12" s="1579"/>
      <c r="S12" s="1572" t="s">
        <v>8</v>
      </c>
      <c r="T12" s="1573"/>
      <c r="U12" s="1596" t="s">
        <v>3</v>
      </c>
      <c r="V12" s="1597"/>
      <c r="W12" s="1584" t="s">
        <v>3</v>
      </c>
    </row>
    <row r="13" spans="1:26" ht="12.75" customHeight="1" thickBot="1" x14ac:dyDescent="0.3">
      <c r="A13" s="1581"/>
      <c r="B13" s="1576"/>
      <c r="C13" s="1591"/>
      <c r="D13" s="1578"/>
      <c r="E13" s="1576"/>
      <c r="F13" s="1571"/>
      <c r="G13" s="1576"/>
      <c r="H13" s="1578"/>
      <c r="I13" s="1576"/>
      <c r="J13" s="1591"/>
      <c r="K13" s="376">
        <v>20</v>
      </c>
      <c r="L13" s="375" t="s">
        <v>24</v>
      </c>
      <c r="M13" s="374">
        <v>20</v>
      </c>
      <c r="N13" s="373" t="s">
        <v>24</v>
      </c>
      <c r="O13" s="1598"/>
      <c r="P13" s="1599"/>
      <c r="Q13" s="376">
        <v>20</v>
      </c>
      <c r="R13" s="375" t="s">
        <v>24</v>
      </c>
      <c r="S13" s="374">
        <v>15</v>
      </c>
      <c r="T13" s="373" t="s">
        <v>24</v>
      </c>
      <c r="U13" s="1598"/>
      <c r="V13" s="1599"/>
      <c r="W13" s="1585"/>
      <c r="Y13" s="97"/>
      <c r="Z13" s="97"/>
    </row>
    <row r="14" spans="1:26" ht="19.5" customHeight="1" thickBot="1" x14ac:dyDescent="0.3">
      <c r="A14" s="1630"/>
      <c r="B14" s="1601"/>
      <c r="C14" s="1604"/>
      <c r="D14" s="1600"/>
      <c r="E14" s="1601"/>
      <c r="F14" s="1603"/>
      <c r="G14" s="1601"/>
      <c r="H14" s="1600"/>
      <c r="I14" s="1601"/>
      <c r="J14" s="1604"/>
      <c r="K14" s="802" t="s">
        <v>9</v>
      </c>
      <c r="L14" s="363" t="s">
        <v>10</v>
      </c>
      <c r="M14" s="803" t="s">
        <v>9</v>
      </c>
      <c r="N14" s="804" t="s">
        <v>10</v>
      </c>
      <c r="O14" s="805" t="s">
        <v>9</v>
      </c>
      <c r="P14" s="806" t="s">
        <v>10</v>
      </c>
      <c r="Q14" s="802" t="s">
        <v>9</v>
      </c>
      <c r="R14" s="363" t="s">
        <v>10</v>
      </c>
      <c r="S14" s="803" t="s">
        <v>9</v>
      </c>
      <c r="T14" s="804" t="s">
        <v>10</v>
      </c>
      <c r="U14" s="806" t="s">
        <v>9</v>
      </c>
      <c r="V14" s="807" t="s">
        <v>10</v>
      </c>
      <c r="W14" s="808" t="s">
        <v>6</v>
      </c>
      <c r="Y14" s="97"/>
      <c r="Z14" s="97"/>
    </row>
    <row r="15" spans="1:26" ht="19.5" customHeight="1" thickBot="1" x14ac:dyDescent="0.3">
      <c r="A15" s="1634" t="s">
        <v>39</v>
      </c>
      <c r="B15" s="1635"/>
      <c r="C15" s="1635"/>
      <c r="D15" s="1635"/>
      <c r="E15" s="1635"/>
      <c r="F15" s="1635"/>
      <c r="G15" s="1635"/>
      <c r="H15" s="1635"/>
      <c r="I15" s="1635"/>
      <c r="J15" s="1635"/>
      <c r="K15" s="1635"/>
      <c r="L15" s="1635"/>
      <c r="M15" s="1635"/>
      <c r="N15" s="1635"/>
      <c r="O15" s="1635"/>
      <c r="P15" s="1635"/>
      <c r="Q15" s="1635"/>
      <c r="R15" s="1635"/>
      <c r="S15" s="1635"/>
      <c r="T15" s="1635"/>
      <c r="U15" s="1635"/>
      <c r="V15" s="1635"/>
      <c r="W15" s="1636"/>
      <c r="Y15" s="97"/>
      <c r="Z15" s="97"/>
    </row>
    <row r="16" spans="1:26" ht="19.5" customHeight="1" x14ac:dyDescent="0.25">
      <c r="A16" s="809" t="s">
        <v>197</v>
      </c>
      <c r="B16" s="810">
        <v>2</v>
      </c>
      <c r="C16" s="810">
        <f>B16*27</f>
        <v>54</v>
      </c>
      <c r="D16" s="810">
        <f>B16*22</f>
        <v>44</v>
      </c>
      <c r="E16" s="811">
        <f>D16*1</f>
        <v>44</v>
      </c>
      <c r="F16" s="812"/>
      <c r="G16" s="812"/>
      <c r="H16" s="813">
        <f>B16*2</f>
        <v>4</v>
      </c>
      <c r="I16" s="812">
        <f>C16-D16</f>
        <v>10</v>
      </c>
      <c r="J16" s="814"/>
      <c r="K16" s="815">
        <v>44</v>
      </c>
      <c r="L16" s="816"/>
      <c r="M16" s="817"/>
      <c r="N16" s="818"/>
      <c r="O16" s="819">
        <f t="shared" ref="O16:P20" si="0">SUM(K16,M16)</f>
        <v>44</v>
      </c>
      <c r="P16" s="819">
        <f t="shared" si="0"/>
        <v>0</v>
      </c>
      <c r="Q16" s="820"/>
      <c r="R16" s="816"/>
      <c r="S16" s="817"/>
      <c r="T16" s="818"/>
      <c r="U16" s="819">
        <f t="shared" ref="U16:V20" si="1">SUM(Q16,S16)</f>
        <v>0</v>
      </c>
      <c r="V16" s="821">
        <f t="shared" si="1"/>
        <v>0</v>
      </c>
      <c r="W16" s="822">
        <f>SUM(O16,P16,U16,V16)</f>
        <v>44</v>
      </c>
      <c r="Y16" s="97"/>
      <c r="Z16" s="97"/>
    </row>
    <row r="17" spans="1:29" ht="19.5" customHeight="1" x14ac:dyDescent="0.25">
      <c r="A17" s="823" t="s">
        <v>198</v>
      </c>
      <c r="B17" s="824"/>
      <c r="C17" s="824"/>
      <c r="D17" s="824"/>
      <c r="E17" s="824"/>
      <c r="F17" s="824"/>
      <c r="G17" s="824"/>
      <c r="H17" s="824"/>
      <c r="I17" s="824"/>
      <c r="J17" s="824"/>
      <c r="K17" s="824"/>
      <c r="L17" s="824"/>
      <c r="M17" s="824"/>
      <c r="N17" s="824"/>
      <c r="O17" s="824"/>
      <c r="P17" s="824"/>
      <c r="Q17" s="824"/>
      <c r="R17" s="824"/>
      <c r="S17" s="824"/>
      <c r="T17" s="824"/>
      <c r="U17" s="824"/>
      <c r="V17" s="825"/>
      <c r="W17" s="826"/>
      <c r="Y17" s="97"/>
      <c r="Z17" s="97"/>
    </row>
    <row r="18" spans="1:29" ht="19.5" customHeight="1" thickBot="1" x14ac:dyDescent="0.3">
      <c r="A18" s="827" t="s">
        <v>199</v>
      </c>
      <c r="B18" s="828">
        <v>1</v>
      </c>
      <c r="C18" s="828">
        <f>B18*27</f>
        <v>27</v>
      </c>
      <c r="D18" s="829">
        <f>B18*22</f>
        <v>22</v>
      </c>
      <c r="E18" s="830">
        <v>22</v>
      </c>
      <c r="F18" s="831"/>
      <c r="G18" s="831"/>
      <c r="H18" s="832">
        <f>B18*2</f>
        <v>2</v>
      </c>
      <c r="I18" s="831">
        <f>C18-D18</f>
        <v>5</v>
      </c>
      <c r="J18" s="833">
        <f>B18*1.5</f>
        <v>1.5</v>
      </c>
      <c r="K18" s="834">
        <v>22</v>
      </c>
      <c r="L18" s="835"/>
      <c r="M18" s="835"/>
      <c r="N18" s="836"/>
      <c r="O18" s="837">
        <f t="shared" si="0"/>
        <v>22</v>
      </c>
      <c r="P18" s="837">
        <f t="shared" si="0"/>
        <v>0</v>
      </c>
      <c r="Q18" s="838"/>
      <c r="R18" s="835"/>
      <c r="S18" s="835"/>
      <c r="T18" s="836"/>
      <c r="U18" s="837">
        <f t="shared" si="1"/>
        <v>0</v>
      </c>
      <c r="V18" s="839">
        <f t="shared" si="1"/>
        <v>0</v>
      </c>
      <c r="W18" s="840">
        <f>SUM(O18,P18,U18,V18)</f>
        <v>22</v>
      </c>
      <c r="Y18" s="97"/>
      <c r="Z18" s="97"/>
      <c r="AC18" s="97"/>
    </row>
    <row r="19" spans="1:29" ht="19.5" customHeight="1" thickBot="1" x14ac:dyDescent="0.3">
      <c r="A19" s="827" t="s">
        <v>200</v>
      </c>
      <c r="B19" s="841">
        <v>5</v>
      </c>
      <c r="C19" s="828">
        <v>135</v>
      </c>
      <c r="D19" s="829">
        <f>B19*22</f>
        <v>110</v>
      </c>
      <c r="E19" s="842"/>
      <c r="F19" s="843">
        <v>110</v>
      </c>
      <c r="G19" s="831"/>
      <c r="H19" s="844">
        <v>2</v>
      </c>
      <c r="I19" s="845">
        <v>5</v>
      </c>
      <c r="J19" s="945">
        <f>B19-1.5</f>
        <v>3.5</v>
      </c>
      <c r="K19" s="847"/>
      <c r="L19" s="848">
        <v>44</v>
      </c>
      <c r="M19" s="849"/>
      <c r="N19" s="850">
        <v>44</v>
      </c>
      <c r="O19" s="837">
        <f t="shared" si="0"/>
        <v>0</v>
      </c>
      <c r="P19" s="837">
        <f t="shared" si="0"/>
        <v>88</v>
      </c>
      <c r="Q19" s="847"/>
      <c r="R19" s="848">
        <v>22</v>
      </c>
      <c r="S19" s="849"/>
      <c r="T19" s="851"/>
      <c r="U19" s="837">
        <f t="shared" si="1"/>
        <v>0</v>
      </c>
      <c r="V19" s="839">
        <f t="shared" si="1"/>
        <v>22</v>
      </c>
      <c r="W19" s="852">
        <f>SUM(O19,P19,U19,V19)</f>
        <v>110</v>
      </c>
      <c r="Y19" s="97"/>
      <c r="Z19" s="97"/>
      <c r="AC19" s="97"/>
    </row>
    <row r="20" spans="1:29" ht="19.5" customHeight="1" thickBot="1" x14ac:dyDescent="0.3">
      <c r="A20" s="853" t="s">
        <v>201</v>
      </c>
      <c r="B20" s="854">
        <v>2</v>
      </c>
      <c r="C20" s="854">
        <f>B20*27</f>
        <v>54</v>
      </c>
      <c r="D20" s="855">
        <f>B20*22</f>
        <v>44</v>
      </c>
      <c r="E20" s="856">
        <v>44</v>
      </c>
      <c r="F20" s="857"/>
      <c r="G20" s="857"/>
      <c r="H20" s="858">
        <f>B20*2</f>
        <v>4</v>
      </c>
      <c r="I20" s="857">
        <f>C20-D20</f>
        <v>10</v>
      </c>
      <c r="J20" s="859">
        <f>B20*1.5</f>
        <v>3</v>
      </c>
      <c r="K20" s="860">
        <v>22</v>
      </c>
      <c r="L20" s="861"/>
      <c r="M20" s="862">
        <v>22</v>
      </c>
      <c r="N20" s="863"/>
      <c r="O20" s="864">
        <f t="shared" si="0"/>
        <v>44</v>
      </c>
      <c r="P20" s="864">
        <f t="shared" si="0"/>
        <v>0</v>
      </c>
      <c r="Q20" s="865"/>
      <c r="R20" s="861"/>
      <c r="S20" s="861"/>
      <c r="T20" s="863"/>
      <c r="U20" s="864">
        <f t="shared" si="1"/>
        <v>0</v>
      </c>
      <c r="V20" s="866">
        <f t="shared" si="1"/>
        <v>0</v>
      </c>
      <c r="W20" s="852">
        <f>SUM(O20,P20,U20,V20)</f>
        <v>44</v>
      </c>
      <c r="Y20" s="97"/>
      <c r="Z20" s="97"/>
      <c r="AC20" s="97"/>
    </row>
    <row r="21" spans="1:29" ht="15.75" customHeight="1" thickBot="1" x14ac:dyDescent="0.3">
      <c r="A21" s="867" t="s">
        <v>42</v>
      </c>
      <c r="B21" s="868"/>
      <c r="C21" s="868"/>
      <c r="D21" s="868"/>
      <c r="E21" s="868"/>
      <c r="F21" s="868"/>
      <c r="G21" s="868"/>
      <c r="H21" s="868"/>
      <c r="I21" s="868"/>
      <c r="J21" s="868"/>
      <c r="K21" s="868"/>
      <c r="L21" s="868"/>
      <c r="M21" s="868"/>
      <c r="N21" s="868"/>
      <c r="O21" s="868"/>
      <c r="P21" s="868"/>
      <c r="Q21" s="868"/>
      <c r="R21" s="868"/>
      <c r="S21" s="868"/>
      <c r="T21" s="868"/>
      <c r="U21" s="868"/>
      <c r="V21" s="868"/>
      <c r="W21" s="869"/>
      <c r="Y21" s="97"/>
      <c r="Z21" s="97"/>
      <c r="AC21" s="97"/>
    </row>
    <row r="22" spans="1:29" s="97" customFormat="1" ht="20.45" customHeight="1" thickBot="1" x14ac:dyDescent="0.3">
      <c r="A22" s="323" t="s">
        <v>222</v>
      </c>
      <c r="B22" s="841">
        <v>20</v>
      </c>
      <c r="C22" s="841">
        <f>B22*27</f>
        <v>540</v>
      </c>
      <c r="D22" s="870">
        <f>B22*22</f>
        <v>440</v>
      </c>
      <c r="E22" s="871">
        <f>D22*0.3</f>
        <v>132</v>
      </c>
      <c r="F22" s="871">
        <f>D22-E22</f>
        <v>308</v>
      </c>
      <c r="G22" s="845"/>
      <c r="H22" s="845">
        <f>B22*2</f>
        <v>40</v>
      </c>
      <c r="I22" s="845">
        <f>C22-D22</f>
        <v>100</v>
      </c>
      <c r="J22" s="872">
        <f>B22-1.5</f>
        <v>18.5</v>
      </c>
      <c r="K22" s="873">
        <v>70</v>
      </c>
      <c r="L22" s="848">
        <v>164</v>
      </c>
      <c r="M22" s="883">
        <f>E22-K22</f>
        <v>62</v>
      </c>
      <c r="N22" s="883">
        <f>F22-L22</f>
        <v>144</v>
      </c>
      <c r="O22" s="875">
        <f>SUM(K22,M22)</f>
        <v>132</v>
      </c>
      <c r="P22" s="875">
        <f>SUM(L22,N22)</f>
        <v>308</v>
      </c>
      <c r="Q22" s="876"/>
      <c r="R22" s="847"/>
      <c r="S22" s="849"/>
      <c r="T22" s="874"/>
      <c r="U22" s="875">
        <f>SUM(Q22,S22)</f>
        <v>0</v>
      </c>
      <c r="V22" s="877">
        <f>SUM(R22,T22)</f>
        <v>0</v>
      </c>
      <c r="W22" s="852">
        <f>SUM(O22,P22,U22,V22)</f>
        <v>440</v>
      </c>
      <c r="X22" s="229"/>
      <c r="AA22" s="229"/>
      <c r="AB22" s="229"/>
    </row>
    <row r="23" spans="1:29" s="97" customFormat="1" ht="20.45" customHeight="1" thickBot="1" x14ac:dyDescent="0.3">
      <c r="A23" s="946" t="s">
        <v>223</v>
      </c>
      <c r="B23" s="841">
        <v>20</v>
      </c>
      <c r="C23" s="841">
        <f t="shared" ref="C23:C29" si="2">B23*27</f>
        <v>540</v>
      </c>
      <c r="D23" s="870">
        <f>B23*22-20</f>
        <v>420</v>
      </c>
      <c r="E23" s="871">
        <f t="shared" ref="E23:E29" si="3">D23*0.3</f>
        <v>126</v>
      </c>
      <c r="F23" s="871">
        <f t="shared" ref="F23:F29" si="4">D23-E23</f>
        <v>294</v>
      </c>
      <c r="G23" s="845"/>
      <c r="H23" s="845">
        <v>38</v>
      </c>
      <c r="I23" s="845">
        <v>115</v>
      </c>
      <c r="J23" s="872">
        <v>17</v>
      </c>
      <c r="K23" s="876"/>
      <c r="L23" s="847"/>
      <c r="M23" s="883">
        <v>61</v>
      </c>
      <c r="N23" s="883">
        <v>141</v>
      </c>
      <c r="O23" s="875">
        <f t="shared" ref="O23:P29" si="5">SUM(K23,M23)</f>
        <v>61</v>
      </c>
      <c r="P23" s="875">
        <f t="shared" si="5"/>
        <v>141</v>
      </c>
      <c r="Q23" s="888">
        <f>E23-M23</f>
        <v>65</v>
      </c>
      <c r="R23" s="883">
        <f>F23-N23</f>
        <v>153</v>
      </c>
      <c r="S23" s="849"/>
      <c r="T23" s="874"/>
      <c r="U23" s="875">
        <f t="shared" ref="U23:V29" si="6">SUM(Q23,S23)</f>
        <v>65</v>
      </c>
      <c r="V23" s="877">
        <f t="shared" si="6"/>
        <v>153</v>
      </c>
      <c r="W23" s="852">
        <f t="shared" ref="W23:W29" si="7">SUM(O23,P23,U23,V23)</f>
        <v>420</v>
      </c>
      <c r="X23" s="229"/>
      <c r="AA23" s="229"/>
      <c r="AB23" s="229"/>
    </row>
    <row r="24" spans="1:29" s="97" customFormat="1" ht="20.45" customHeight="1" thickBot="1" x14ac:dyDescent="0.3">
      <c r="A24" s="947" t="s">
        <v>205</v>
      </c>
      <c r="B24" s="879"/>
      <c r="C24" s="879"/>
      <c r="D24" s="870">
        <v>20</v>
      </c>
      <c r="E24" s="871">
        <v>20</v>
      </c>
      <c r="F24" s="880"/>
      <c r="G24" s="845"/>
      <c r="H24" s="845">
        <v>2</v>
      </c>
      <c r="I24" s="845">
        <v>5</v>
      </c>
      <c r="J24" s="872">
        <v>2</v>
      </c>
      <c r="K24" s="876"/>
      <c r="L24" s="847"/>
      <c r="M24" s="883">
        <v>20</v>
      </c>
      <c r="N24" s="948"/>
      <c r="O24" s="875">
        <f t="shared" si="5"/>
        <v>20</v>
      </c>
      <c r="P24" s="875">
        <f t="shared" si="5"/>
        <v>0</v>
      </c>
      <c r="Q24" s="949"/>
      <c r="R24" s="950"/>
      <c r="S24" s="849"/>
      <c r="T24" s="851"/>
      <c r="U24" s="875">
        <f t="shared" si="6"/>
        <v>0</v>
      </c>
      <c r="V24" s="877">
        <f t="shared" si="6"/>
        <v>0</v>
      </c>
      <c r="W24" s="852">
        <f t="shared" si="7"/>
        <v>20</v>
      </c>
      <c r="X24" s="229"/>
      <c r="AA24" s="229"/>
      <c r="AB24" s="229"/>
    </row>
    <row r="25" spans="1:29" s="97" customFormat="1" ht="19.149999999999999" customHeight="1" thickBot="1" x14ac:dyDescent="0.3">
      <c r="A25" s="881" t="s">
        <v>224</v>
      </c>
      <c r="B25" s="841">
        <v>10</v>
      </c>
      <c r="C25" s="841">
        <f t="shared" si="2"/>
        <v>270</v>
      </c>
      <c r="D25" s="870">
        <f>B25*22</f>
        <v>220</v>
      </c>
      <c r="E25" s="871">
        <f t="shared" si="3"/>
        <v>66</v>
      </c>
      <c r="F25" s="871">
        <f t="shared" si="4"/>
        <v>154</v>
      </c>
      <c r="G25" s="845"/>
      <c r="H25" s="845">
        <f>B25*2</f>
        <v>20</v>
      </c>
      <c r="I25" s="845">
        <f>C25-D25</f>
        <v>50</v>
      </c>
      <c r="J25" s="872">
        <f>B25-1.5</f>
        <v>8.5</v>
      </c>
      <c r="K25" s="876"/>
      <c r="L25" s="847"/>
      <c r="M25" s="948"/>
      <c r="N25" s="948"/>
      <c r="O25" s="875">
        <f t="shared" si="5"/>
        <v>0</v>
      </c>
      <c r="P25" s="875">
        <f t="shared" si="5"/>
        <v>0</v>
      </c>
      <c r="Q25" s="873">
        <v>66</v>
      </c>
      <c r="R25" s="848">
        <v>154</v>
      </c>
      <c r="S25" s="948"/>
      <c r="T25" s="948"/>
      <c r="U25" s="875">
        <f t="shared" si="6"/>
        <v>66</v>
      </c>
      <c r="V25" s="877">
        <f t="shared" si="6"/>
        <v>154</v>
      </c>
      <c r="W25" s="852">
        <f t="shared" si="7"/>
        <v>220</v>
      </c>
      <c r="X25" s="229"/>
      <c r="AA25" s="229"/>
      <c r="AB25" s="229"/>
    </row>
    <row r="26" spans="1:29" s="97" customFormat="1" ht="19.149999999999999" customHeight="1" thickBot="1" x14ac:dyDescent="0.3">
      <c r="A26" s="951" t="s">
        <v>225</v>
      </c>
      <c r="B26" s="841">
        <v>10</v>
      </c>
      <c r="C26" s="841">
        <f t="shared" si="2"/>
        <v>270</v>
      </c>
      <c r="D26" s="870">
        <v>200</v>
      </c>
      <c r="E26" s="871">
        <f t="shared" si="3"/>
        <v>60</v>
      </c>
      <c r="F26" s="871">
        <f t="shared" si="4"/>
        <v>140</v>
      </c>
      <c r="G26" s="845"/>
      <c r="H26" s="845">
        <v>18</v>
      </c>
      <c r="I26" s="845">
        <v>45</v>
      </c>
      <c r="J26" s="872">
        <v>7</v>
      </c>
      <c r="K26" s="876"/>
      <c r="L26" s="847"/>
      <c r="M26" s="948"/>
      <c r="N26" s="948"/>
      <c r="O26" s="875">
        <f t="shared" si="5"/>
        <v>0</v>
      </c>
      <c r="P26" s="875">
        <f t="shared" si="5"/>
        <v>0</v>
      </c>
      <c r="Q26" s="887"/>
      <c r="R26" s="849"/>
      <c r="S26" s="952">
        <v>60</v>
      </c>
      <c r="T26" s="953">
        <v>140</v>
      </c>
      <c r="U26" s="875">
        <f t="shared" si="6"/>
        <v>60</v>
      </c>
      <c r="V26" s="877">
        <f t="shared" si="6"/>
        <v>140</v>
      </c>
      <c r="W26" s="852">
        <f t="shared" si="7"/>
        <v>200</v>
      </c>
      <c r="X26" s="229"/>
      <c r="AA26" s="229"/>
      <c r="AB26" s="229"/>
    </row>
    <row r="27" spans="1:29" s="97" customFormat="1" ht="19.149999999999999" customHeight="1" thickBot="1" x14ac:dyDescent="0.3">
      <c r="A27" s="884" t="s">
        <v>226</v>
      </c>
      <c r="B27" s="879"/>
      <c r="C27" s="879"/>
      <c r="D27" s="870">
        <v>20</v>
      </c>
      <c r="E27" s="871">
        <v>20</v>
      </c>
      <c r="F27" s="880"/>
      <c r="G27" s="845"/>
      <c r="H27" s="845">
        <v>2</v>
      </c>
      <c r="I27" s="845">
        <v>5</v>
      </c>
      <c r="J27" s="872">
        <v>2</v>
      </c>
      <c r="K27" s="876"/>
      <c r="L27" s="847"/>
      <c r="M27" s="948"/>
      <c r="N27" s="948"/>
      <c r="O27" s="875">
        <f t="shared" si="5"/>
        <v>0</v>
      </c>
      <c r="P27" s="875">
        <f t="shared" si="5"/>
        <v>0</v>
      </c>
      <c r="Q27" s="954">
        <v>20</v>
      </c>
      <c r="R27" s="849"/>
      <c r="S27" s="849"/>
      <c r="T27" s="874"/>
      <c r="U27" s="875">
        <f t="shared" si="6"/>
        <v>20</v>
      </c>
      <c r="V27" s="877">
        <f t="shared" si="6"/>
        <v>0</v>
      </c>
      <c r="W27" s="852">
        <f t="shared" si="7"/>
        <v>20</v>
      </c>
      <c r="X27" s="229"/>
      <c r="AA27" s="229"/>
      <c r="AB27" s="229"/>
    </row>
    <row r="28" spans="1:29" s="97" customFormat="1" ht="22.9" customHeight="1" thickBot="1" x14ac:dyDescent="0.3">
      <c r="A28" s="323" t="s">
        <v>227</v>
      </c>
      <c r="B28" s="841">
        <v>15</v>
      </c>
      <c r="C28" s="841">
        <f t="shared" si="2"/>
        <v>405</v>
      </c>
      <c r="D28" s="870">
        <f>B28*22</f>
        <v>330</v>
      </c>
      <c r="E28" s="871">
        <f t="shared" si="3"/>
        <v>99</v>
      </c>
      <c r="F28" s="871">
        <f t="shared" si="4"/>
        <v>231</v>
      </c>
      <c r="G28" s="845"/>
      <c r="H28" s="845">
        <f>B28*2</f>
        <v>30</v>
      </c>
      <c r="I28" s="845">
        <f>C28-D28</f>
        <v>75</v>
      </c>
      <c r="J28" s="872">
        <f>B28-1.5</f>
        <v>13.5</v>
      </c>
      <c r="K28" s="873">
        <v>70</v>
      </c>
      <c r="L28" s="848">
        <v>164</v>
      </c>
      <c r="M28" s="883">
        <f>E28-K28</f>
        <v>29</v>
      </c>
      <c r="N28" s="883">
        <f>F28-L28</f>
        <v>67</v>
      </c>
      <c r="O28" s="875">
        <f t="shared" si="5"/>
        <v>99</v>
      </c>
      <c r="P28" s="875">
        <f t="shared" si="5"/>
        <v>231</v>
      </c>
      <c r="Q28" s="955"/>
      <c r="R28" s="948"/>
      <c r="S28" s="849"/>
      <c r="T28" s="874"/>
      <c r="U28" s="875">
        <f t="shared" si="6"/>
        <v>0</v>
      </c>
      <c r="V28" s="877">
        <f t="shared" si="6"/>
        <v>0</v>
      </c>
      <c r="W28" s="852">
        <f t="shared" si="7"/>
        <v>330</v>
      </c>
      <c r="X28" s="229"/>
      <c r="AA28" s="229"/>
      <c r="AB28" s="229"/>
    </row>
    <row r="29" spans="1:29" s="97" customFormat="1" ht="19.149999999999999" customHeight="1" thickBot="1" x14ac:dyDescent="0.3">
      <c r="A29" s="951" t="s">
        <v>228</v>
      </c>
      <c r="B29" s="841">
        <v>5</v>
      </c>
      <c r="C29" s="841">
        <f t="shared" si="2"/>
        <v>135</v>
      </c>
      <c r="D29" s="870">
        <f>B29*22</f>
        <v>110</v>
      </c>
      <c r="E29" s="871">
        <f t="shared" si="3"/>
        <v>33</v>
      </c>
      <c r="F29" s="871">
        <f t="shared" si="4"/>
        <v>77</v>
      </c>
      <c r="G29" s="845"/>
      <c r="H29" s="845">
        <f>B29*2</f>
        <v>10</v>
      </c>
      <c r="I29" s="845">
        <f>C29-D29</f>
        <v>25</v>
      </c>
      <c r="J29" s="872">
        <f>B29-1.5</f>
        <v>3.5</v>
      </c>
      <c r="K29" s="876"/>
      <c r="L29" s="847"/>
      <c r="M29" s="948"/>
      <c r="N29" s="886"/>
      <c r="O29" s="875">
        <f t="shared" si="5"/>
        <v>0</v>
      </c>
      <c r="P29" s="875">
        <f t="shared" si="5"/>
        <v>0</v>
      </c>
      <c r="Q29" s="887"/>
      <c r="R29" s="849"/>
      <c r="S29" s="952">
        <v>33</v>
      </c>
      <c r="T29" s="953">
        <v>77</v>
      </c>
      <c r="U29" s="875">
        <f t="shared" si="6"/>
        <v>33</v>
      </c>
      <c r="V29" s="877">
        <f t="shared" si="6"/>
        <v>77</v>
      </c>
      <c r="W29" s="852">
        <f t="shared" si="7"/>
        <v>110</v>
      </c>
      <c r="X29" s="229"/>
      <c r="AA29" s="229"/>
      <c r="AB29" s="229"/>
    </row>
    <row r="30" spans="1:29" s="97" customFormat="1" ht="18" customHeight="1" thickBot="1" x14ac:dyDescent="0.3">
      <c r="A30" s="889" t="s">
        <v>20</v>
      </c>
      <c r="B30" s="890">
        <f t="shared" ref="B30:W30" si="8">SUM(B16:B20,B22:B29)</f>
        <v>90</v>
      </c>
      <c r="C30" s="890">
        <f t="shared" si="8"/>
        <v>2430</v>
      </c>
      <c r="D30" s="890">
        <f t="shared" si="8"/>
        <v>1980</v>
      </c>
      <c r="E30" s="890">
        <f t="shared" si="8"/>
        <v>666</v>
      </c>
      <c r="F30" s="890">
        <f t="shared" si="8"/>
        <v>1314</v>
      </c>
      <c r="G30" s="890">
        <f t="shared" si="8"/>
        <v>0</v>
      </c>
      <c r="H30" s="890">
        <f t="shared" si="8"/>
        <v>172</v>
      </c>
      <c r="I30" s="890">
        <f t="shared" si="8"/>
        <v>450</v>
      </c>
      <c r="J30" s="956">
        <f t="shared" si="8"/>
        <v>80</v>
      </c>
      <c r="K30" s="890">
        <f t="shared" si="8"/>
        <v>228</v>
      </c>
      <c r="L30" s="890">
        <f t="shared" si="8"/>
        <v>372</v>
      </c>
      <c r="M30" s="890">
        <f t="shared" si="8"/>
        <v>194</v>
      </c>
      <c r="N30" s="890">
        <f t="shared" si="8"/>
        <v>396</v>
      </c>
      <c r="O30" s="890">
        <f t="shared" si="8"/>
        <v>422</v>
      </c>
      <c r="P30" s="890">
        <f t="shared" si="8"/>
        <v>768</v>
      </c>
      <c r="Q30" s="890">
        <f t="shared" si="8"/>
        <v>151</v>
      </c>
      <c r="R30" s="890">
        <f t="shared" si="8"/>
        <v>329</v>
      </c>
      <c r="S30" s="890">
        <f t="shared" si="8"/>
        <v>93</v>
      </c>
      <c r="T30" s="890">
        <f t="shared" si="8"/>
        <v>217</v>
      </c>
      <c r="U30" s="890">
        <f t="shared" si="8"/>
        <v>244</v>
      </c>
      <c r="V30" s="890">
        <f t="shared" si="8"/>
        <v>546</v>
      </c>
      <c r="W30" s="890">
        <f t="shared" si="8"/>
        <v>1980</v>
      </c>
      <c r="X30" s="229"/>
      <c r="AA30" s="229"/>
      <c r="AB30" s="229"/>
    </row>
    <row r="31" spans="1:29" s="97" customFormat="1" ht="17.45" customHeight="1" thickBot="1" x14ac:dyDescent="0.3">
      <c r="A31" s="1631" t="s">
        <v>207</v>
      </c>
      <c r="B31" s="1632"/>
      <c r="C31" s="1632"/>
      <c r="D31" s="1632"/>
      <c r="E31" s="1632"/>
      <c r="F31" s="1632"/>
      <c r="G31" s="1632"/>
      <c r="H31" s="1632"/>
      <c r="I31" s="1632"/>
      <c r="J31" s="1632"/>
      <c r="K31" s="1632"/>
      <c r="L31" s="1632"/>
      <c r="M31" s="1632"/>
      <c r="N31" s="1632"/>
      <c r="O31" s="1632"/>
      <c r="P31" s="1632"/>
      <c r="Q31" s="1632"/>
      <c r="R31" s="1632"/>
      <c r="S31" s="1632"/>
      <c r="T31" s="1632"/>
      <c r="U31" s="1632"/>
      <c r="V31" s="1632"/>
      <c r="W31" s="1633"/>
      <c r="X31" s="229"/>
      <c r="AA31" s="229"/>
      <c r="AB31" s="229"/>
    </row>
    <row r="32" spans="1:29" s="97" customFormat="1" ht="16.899999999999999" customHeight="1" x14ac:dyDescent="0.25">
      <c r="A32" s="323" t="s">
        <v>229</v>
      </c>
      <c r="B32" s="828">
        <v>5</v>
      </c>
      <c r="C32" s="891">
        <f>B32*27</f>
        <v>135</v>
      </c>
      <c r="D32" s="870">
        <f>B32*22</f>
        <v>110</v>
      </c>
      <c r="E32" s="843">
        <f>D32*0.3</f>
        <v>33</v>
      </c>
      <c r="F32" s="843">
        <f>D32-E32</f>
        <v>77</v>
      </c>
      <c r="G32" s="892"/>
      <c r="H32" s="879">
        <f>B32*2</f>
        <v>10</v>
      </c>
      <c r="I32" s="845">
        <f>C32-D32</f>
        <v>25</v>
      </c>
      <c r="J32" s="880">
        <f>B32-1.5</f>
        <v>3.5</v>
      </c>
      <c r="K32" s="893"/>
      <c r="L32" s="894"/>
      <c r="M32" s="895">
        <v>33</v>
      </c>
      <c r="N32" s="896">
        <v>77</v>
      </c>
      <c r="O32" s="875">
        <f t="shared" ref="O32:P36" si="9">SUM(K32,M32)</f>
        <v>33</v>
      </c>
      <c r="P32" s="875">
        <f t="shared" si="9"/>
        <v>77</v>
      </c>
      <c r="Q32" s="893"/>
      <c r="R32" s="894"/>
      <c r="S32" s="897"/>
      <c r="T32" s="898"/>
      <c r="U32" s="875">
        <f t="shared" ref="U32:V36" si="10">SUM(Q32,S32)</f>
        <v>0</v>
      </c>
      <c r="V32" s="877">
        <f t="shared" si="10"/>
        <v>0</v>
      </c>
      <c r="W32" s="899">
        <f>SUM(O32,P32,U32,V32)</f>
        <v>110</v>
      </c>
      <c r="X32" s="229"/>
      <c r="AA32" s="229"/>
      <c r="AB32" s="229"/>
    </row>
    <row r="33" spans="1:250" s="97" customFormat="1" ht="16.899999999999999" customHeight="1" x14ac:dyDescent="0.25">
      <c r="A33" s="323" t="s">
        <v>230</v>
      </c>
      <c r="B33" s="828">
        <v>5</v>
      </c>
      <c r="C33" s="891">
        <f>B33*27</f>
        <v>135</v>
      </c>
      <c r="D33" s="870">
        <f>B33*22</f>
        <v>110</v>
      </c>
      <c r="E33" s="843">
        <f>D33*0.3</f>
        <v>33</v>
      </c>
      <c r="F33" s="843">
        <f>D33-E33</f>
        <v>77</v>
      </c>
      <c r="G33" s="879"/>
      <c r="H33" s="879">
        <f>B33*2</f>
        <v>10</v>
      </c>
      <c r="I33" s="845">
        <f>C33-D33</f>
        <v>25</v>
      </c>
      <c r="J33" s="880">
        <f>B33-1.5</f>
        <v>3.5</v>
      </c>
      <c r="K33" s="957"/>
      <c r="L33" s="958"/>
      <c r="M33" s="849"/>
      <c r="N33" s="851"/>
      <c r="O33" s="875">
        <f>SUM(K33,M33)</f>
        <v>0</v>
      </c>
      <c r="P33" s="875">
        <f>SUM(L33,N33)</f>
        <v>0</v>
      </c>
      <c r="Q33" s="873">
        <v>33</v>
      </c>
      <c r="R33" s="848">
        <v>77</v>
      </c>
      <c r="S33" s="959"/>
      <c r="T33" s="960"/>
      <c r="U33" s="875">
        <f t="shared" si="10"/>
        <v>33</v>
      </c>
      <c r="V33" s="877">
        <f t="shared" si="10"/>
        <v>77</v>
      </c>
      <c r="W33" s="899">
        <f>SUM(O33,P33,U33,V33)</f>
        <v>110</v>
      </c>
      <c r="X33" s="229"/>
      <c r="AA33" s="229"/>
      <c r="AB33" s="229"/>
    </row>
    <row r="34" spans="1:250" s="97" customFormat="1" ht="16.899999999999999" customHeight="1" x14ac:dyDescent="0.25">
      <c r="A34" s="323" t="s">
        <v>231</v>
      </c>
      <c r="B34" s="961"/>
      <c r="C34" s="885"/>
      <c r="D34" s="962"/>
      <c r="E34" s="879"/>
      <c r="F34" s="879"/>
      <c r="G34" s="879"/>
      <c r="H34" s="879"/>
      <c r="I34" s="845"/>
      <c r="J34" s="880"/>
      <c r="K34" s="957"/>
      <c r="L34" s="958"/>
      <c r="M34" s="849"/>
      <c r="N34" s="851"/>
      <c r="O34" s="875">
        <f>SUM(K34,M34)</f>
        <v>0</v>
      </c>
      <c r="P34" s="875">
        <f>SUM(L34,N34)</f>
        <v>0</v>
      </c>
      <c r="Q34" s="957"/>
      <c r="R34" s="958"/>
      <c r="S34" s="959"/>
      <c r="T34" s="960"/>
      <c r="U34" s="875">
        <f t="shared" si="10"/>
        <v>0</v>
      </c>
      <c r="V34" s="877">
        <f t="shared" si="10"/>
        <v>0</v>
      </c>
      <c r="W34" s="899">
        <f>SUM(O34,P34,U34,V34)</f>
        <v>0</v>
      </c>
      <c r="X34" s="229"/>
      <c r="AA34" s="229"/>
      <c r="AB34" s="229"/>
    </row>
    <row r="35" spans="1:250" s="97" customFormat="1" ht="21.6" customHeight="1" x14ac:dyDescent="0.25">
      <c r="A35" s="323" t="s">
        <v>232</v>
      </c>
      <c r="B35" s="961"/>
      <c r="C35" s="885"/>
      <c r="D35" s="962"/>
      <c r="E35" s="879"/>
      <c r="F35" s="879"/>
      <c r="G35" s="901"/>
      <c r="H35" s="879"/>
      <c r="I35" s="845"/>
      <c r="J35" s="880"/>
      <c r="K35" s="902"/>
      <c r="L35" s="903"/>
      <c r="M35" s="904"/>
      <c r="N35" s="905"/>
      <c r="O35" s="875">
        <f t="shared" si="9"/>
        <v>0</v>
      </c>
      <c r="P35" s="875">
        <f t="shared" si="9"/>
        <v>0</v>
      </c>
      <c r="Q35" s="908"/>
      <c r="R35" s="963"/>
      <c r="S35" s="910"/>
      <c r="T35" s="911"/>
      <c r="U35" s="875">
        <f t="shared" si="10"/>
        <v>0</v>
      </c>
      <c r="V35" s="877">
        <f t="shared" si="10"/>
        <v>0</v>
      </c>
      <c r="W35" s="899">
        <f>SUM(O35,P35,U35,V35)</f>
        <v>0</v>
      </c>
      <c r="X35" s="229"/>
      <c r="AA35" s="229"/>
      <c r="AB35" s="229"/>
    </row>
    <row r="36" spans="1:250" s="639" customFormat="1" ht="20.45" customHeight="1" thickBot="1" x14ac:dyDescent="0.3">
      <c r="A36" s="323" t="s">
        <v>233</v>
      </c>
      <c r="B36" s="964"/>
      <c r="C36" s="885"/>
      <c r="D36" s="962"/>
      <c r="E36" s="879"/>
      <c r="F36" s="879"/>
      <c r="G36" s="907"/>
      <c r="H36" s="879"/>
      <c r="I36" s="845"/>
      <c r="J36" s="880"/>
      <c r="K36" s="908"/>
      <c r="L36" s="909"/>
      <c r="M36" s="910"/>
      <c r="N36" s="911"/>
      <c r="O36" s="875">
        <f t="shared" si="9"/>
        <v>0</v>
      </c>
      <c r="P36" s="875">
        <f t="shared" si="9"/>
        <v>0</v>
      </c>
      <c r="Q36" s="923"/>
      <c r="R36" s="909"/>
      <c r="S36" s="914"/>
      <c r="T36" s="915"/>
      <c r="U36" s="875">
        <f t="shared" si="10"/>
        <v>0</v>
      </c>
      <c r="V36" s="877">
        <f t="shared" si="10"/>
        <v>0</v>
      </c>
      <c r="W36" s="899">
        <f>SUM(O36,P36,U36,V36)</f>
        <v>0</v>
      </c>
      <c r="X36" s="229"/>
      <c r="Y36" s="97"/>
      <c r="Z36" s="97"/>
      <c r="AA36" s="229"/>
      <c r="AB36" s="229"/>
      <c r="AC36" s="97"/>
    </row>
    <row r="37" spans="1:250" s="97" customFormat="1" ht="17.45" customHeight="1" thickBot="1" x14ac:dyDescent="0.3">
      <c r="A37" s="1631" t="s">
        <v>64</v>
      </c>
      <c r="B37" s="1632"/>
      <c r="C37" s="1632"/>
      <c r="D37" s="1632"/>
      <c r="E37" s="1632"/>
      <c r="F37" s="1632"/>
      <c r="G37" s="1632"/>
      <c r="H37" s="1632"/>
      <c r="I37" s="1632"/>
      <c r="J37" s="1632"/>
      <c r="K37" s="1632"/>
      <c r="L37" s="1632"/>
      <c r="M37" s="1632"/>
      <c r="N37" s="1632"/>
      <c r="O37" s="1632"/>
      <c r="P37" s="1632"/>
      <c r="Q37" s="1632"/>
      <c r="R37" s="1632"/>
      <c r="S37" s="1632"/>
      <c r="T37" s="1632"/>
      <c r="U37" s="1632"/>
      <c r="V37" s="1632"/>
      <c r="W37" s="1633"/>
      <c r="X37" s="229"/>
      <c r="AA37" s="229"/>
      <c r="AB37" s="229"/>
    </row>
    <row r="38" spans="1:250" s="639" customFormat="1" ht="20.45" customHeight="1" thickBot="1" x14ac:dyDescent="0.3">
      <c r="A38" s="323" t="s">
        <v>55</v>
      </c>
      <c r="B38" s="916">
        <v>10</v>
      </c>
      <c r="C38" s="841">
        <f>B38*27</f>
        <v>270</v>
      </c>
      <c r="D38" s="870">
        <f>B38*22</f>
        <v>220</v>
      </c>
      <c r="E38" s="917" t="s">
        <v>25</v>
      </c>
      <c r="F38" s="917"/>
      <c r="G38" s="918">
        <v>220</v>
      </c>
      <c r="H38" s="919">
        <f>B38*2</f>
        <v>20</v>
      </c>
      <c r="I38" s="919">
        <f>C38-D38</f>
        <v>50</v>
      </c>
      <c r="J38" s="920"/>
      <c r="K38" s="908"/>
      <c r="L38" s="914"/>
      <c r="M38" s="914"/>
      <c r="N38" s="921"/>
      <c r="O38" s="922">
        <f>SUM(K38,M38)</f>
        <v>0</v>
      </c>
      <c r="P38" s="922">
        <f>SUM(L38,N38)</f>
        <v>0</v>
      </c>
      <c r="Q38" s="923"/>
      <c r="R38" s="910"/>
      <c r="S38" s="910"/>
      <c r="T38" s="925">
        <v>220</v>
      </c>
      <c r="U38" s="922">
        <f>SUM(Q38,S38)</f>
        <v>0</v>
      </c>
      <c r="V38" s="926">
        <f>SUM(R38,T38)</f>
        <v>220</v>
      </c>
      <c r="W38" s="852">
        <f>SUM(O38,P38,U38,V38)</f>
        <v>220</v>
      </c>
      <c r="X38" s="229"/>
      <c r="Y38" s="97"/>
      <c r="Z38" s="97"/>
      <c r="AA38" s="229"/>
      <c r="AB38" s="229"/>
      <c r="AC38" s="97"/>
    </row>
    <row r="39" spans="1:250" s="238" customFormat="1" ht="16.5" customHeight="1" thickBot="1" x14ac:dyDescent="0.3">
      <c r="A39" s="302" t="s">
        <v>21</v>
      </c>
      <c r="B39" s="259">
        <f>SUM(B32:B38)</f>
        <v>20</v>
      </c>
      <c r="C39" s="259">
        <f t="shared" ref="C39:W39" si="11">SUM(C32:C38)</f>
        <v>540</v>
      </c>
      <c r="D39" s="259">
        <f t="shared" si="11"/>
        <v>440</v>
      </c>
      <c r="E39" s="259">
        <f t="shared" si="11"/>
        <v>66</v>
      </c>
      <c r="F39" s="259">
        <f t="shared" si="11"/>
        <v>154</v>
      </c>
      <c r="G39" s="259">
        <f t="shared" si="11"/>
        <v>220</v>
      </c>
      <c r="H39" s="259">
        <f t="shared" si="11"/>
        <v>40</v>
      </c>
      <c r="I39" s="259">
        <f t="shared" si="11"/>
        <v>100</v>
      </c>
      <c r="J39" s="259">
        <f t="shared" si="11"/>
        <v>7</v>
      </c>
      <c r="K39" s="259">
        <f t="shared" si="11"/>
        <v>0</v>
      </c>
      <c r="L39" s="259">
        <f t="shared" si="11"/>
        <v>0</v>
      </c>
      <c r="M39" s="259">
        <f t="shared" si="11"/>
        <v>33</v>
      </c>
      <c r="N39" s="259">
        <f t="shared" si="11"/>
        <v>77</v>
      </c>
      <c r="O39" s="259">
        <f t="shared" si="11"/>
        <v>33</v>
      </c>
      <c r="P39" s="259">
        <f t="shared" si="11"/>
        <v>77</v>
      </c>
      <c r="Q39" s="259">
        <f t="shared" si="11"/>
        <v>33</v>
      </c>
      <c r="R39" s="259">
        <f t="shared" si="11"/>
        <v>77</v>
      </c>
      <c r="S39" s="259">
        <f t="shared" si="11"/>
        <v>0</v>
      </c>
      <c r="T39" s="259">
        <f t="shared" si="11"/>
        <v>220</v>
      </c>
      <c r="U39" s="259">
        <f t="shared" si="11"/>
        <v>33</v>
      </c>
      <c r="V39" s="259">
        <f t="shared" si="11"/>
        <v>297</v>
      </c>
      <c r="W39" s="259">
        <f t="shared" si="11"/>
        <v>440</v>
      </c>
      <c r="X39" s="229"/>
      <c r="Y39" s="97"/>
      <c r="Z39" s="97"/>
      <c r="AA39" s="229"/>
      <c r="AB39" s="229"/>
      <c r="AC39" s="97"/>
      <c r="AD39" s="434"/>
      <c r="AE39" s="434"/>
      <c r="AF39" s="434"/>
      <c r="AG39" s="434"/>
      <c r="AH39" s="434"/>
    </row>
    <row r="40" spans="1:250" s="928" customFormat="1" ht="19.5" customHeight="1" thickBot="1" x14ac:dyDescent="0.3">
      <c r="A40" s="927" t="s">
        <v>11</v>
      </c>
      <c r="B40" s="262">
        <f>SUM(B30,B39)</f>
        <v>110</v>
      </c>
      <c r="C40" s="890">
        <f>SUM(C30,C39)</f>
        <v>2970</v>
      </c>
      <c r="D40" s="890">
        <f t="shared" ref="D40:V40" si="12">SUM(D30,D39)</f>
        <v>2420</v>
      </c>
      <c r="E40" s="956">
        <f t="shared" si="12"/>
        <v>732</v>
      </c>
      <c r="F40" s="890">
        <f t="shared" si="12"/>
        <v>1468</v>
      </c>
      <c r="G40" s="890">
        <f t="shared" si="12"/>
        <v>220</v>
      </c>
      <c r="H40" s="890">
        <f t="shared" si="12"/>
        <v>212</v>
      </c>
      <c r="I40" s="890">
        <f t="shared" si="12"/>
        <v>550</v>
      </c>
      <c r="J40" s="956">
        <f t="shared" si="12"/>
        <v>87</v>
      </c>
      <c r="K40" s="890">
        <f t="shared" si="12"/>
        <v>228</v>
      </c>
      <c r="L40" s="890">
        <f t="shared" si="12"/>
        <v>372</v>
      </c>
      <c r="M40" s="890">
        <f t="shared" si="12"/>
        <v>227</v>
      </c>
      <c r="N40" s="890">
        <f t="shared" si="12"/>
        <v>473</v>
      </c>
      <c r="O40" s="890">
        <f t="shared" si="12"/>
        <v>455</v>
      </c>
      <c r="P40" s="890">
        <f t="shared" si="12"/>
        <v>845</v>
      </c>
      <c r="Q40" s="890">
        <f t="shared" si="12"/>
        <v>184</v>
      </c>
      <c r="R40" s="890">
        <f t="shared" si="12"/>
        <v>406</v>
      </c>
      <c r="S40" s="890">
        <f t="shared" si="12"/>
        <v>93</v>
      </c>
      <c r="T40" s="890">
        <f t="shared" si="12"/>
        <v>437</v>
      </c>
      <c r="U40" s="890">
        <f t="shared" si="12"/>
        <v>277</v>
      </c>
      <c r="V40" s="890">
        <f t="shared" si="12"/>
        <v>843</v>
      </c>
      <c r="W40" s="890">
        <f>SUM(W30,W39)</f>
        <v>2420</v>
      </c>
      <c r="X40" s="229"/>
      <c r="Y40" s="97"/>
      <c r="Z40" s="97"/>
      <c r="AA40" s="229"/>
      <c r="AB40" s="229"/>
      <c r="AC40" s="97"/>
      <c r="AD40" s="97"/>
      <c r="AE40" s="97"/>
      <c r="AF40" s="97"/>
      <c r="AG40" s="97"/>
      <c r="AH40" s="97"/>
      <c r="AI40" s="97"/>
      <c r="AJ40" s="97"/>
      <c r="AK40" s="97"/>
      <c r="AL40" s="97"/>
      <c r="AM40" s="97"/>
      <c r="AN40" s="97"/>
      <c r="AO40" s="97"/>
      <c r="AP40" s="97"/>
      <c r="AQ40" s="97"/>
      <c r="AR40" s="97"/>
      <c r="AS40" s="97"/>
      <c r="AT40" s="97"/>
      <c r="AU40" s="97"/>
      <c r="AV40" s="97"/>
      <c r="AW40" s="97"/>
      <c r="AX40" s="97"/>
      <c r="AY40" s="97"/>
      <c r="AZ40" s="97"/>
      <c r="BA40" s="97"/>
      <c r="BB40" s="97"/>
      <c r="BC40" s="97"/>
      <c r="BD40" s="97"/>
      <c r="BE40" s="97"/>
      <c r="BF40" s="97"/>
      <c r="BG40" s="97"/>
      <c r="BH40" s="97"/>
      <c r="BI40" s="97"/>
      <c r="BJ40" s="97"/>
      <c r="BK40" s="97"/>
      <c r="BL40" s="97"/>
      <c r="BM40" s="97"/>
      <c r="BN40" s="97"/>
      <c r="BO40" s="97"/>
      <c r="BP40" s="97"/>
      <c r="BQ40" s="97"/>
      <c r="BR40" s="97"/>
      <c r="BS40" s="97"/>
      <c r="BT40" s="97"/>
      <c r="BU40" s="97"/>
      <c r="BV40" s="97"/>
      <c r="BW40" s="97"/>
      <c r="BX40" s="97"/>
      <c r="BY40" s="97"/>
      <c r="BZ40" s="97"/>
      <c r="CA40" s="97"/>
      <c r="CB40" s="97"/>
      <c r="CC40" s="97"/>
      <c r="CD40" s="97"/>
      <c r="CE40" s="97"/>
      <c r="CF40" s="97"/>
      <c r="CG40" s="97"/>
      <c r="CH40" s="97"/>
      <c r="CI40" s="97"/>
      <c r="CJ40" s="97"/>
      <c r="CK40" s="97"/>
      <c r="CL40" s="97"/>
      <c r="CM40" s="97"/>
      <c r="CN40" s="97"/>
      <c r="CO40" s="97"/>
      <c r="CP40" s="97"/>
      <c r="CQ40" s="97"/>
      <c r="CR40" s="97"/>
      <c r="CS40" s="97"/>
      <c r="CT40" s="97"/>
      <c r="CU40" s="97"/>
      <c r="CV40" s="97"/>
      <c r="CW40" s="97"/>
      <c r="CX40" s="97"/>
      <c r="CY40" s="97"/>
      <c r="CZ40" s="97"/>
      <c r="DA40" s="97"/>
      <c r="DB40" s="97"/>
      <c r="DC40" s="97"/>
      <c r="DD40" s="97"/>
      <c r="DE40" s="97"/>
      <c r="DF40" s="97"/>
      <c r="DG40" s="97"/>
      <c r="DH40" s="97"/>
      <c r="DI40" s="97"/>
      <c r="DJ40" s="97"/>
      <c r="DK40" s="97"/>
      <c r="DL40" s="97"/>
      <c r="DM40" s="97"/>
      <c r="DN40" s="97"/>
      <c r="DO40" s="97"/>
      <c r="DP40" s="97"/>
      <c r="DQ40" s="97"/>
      <c r="DR40" s="97"/>
      <c r="DS40" s="97"/>
      <c r="DT40" s="97"/>
      <c r="DU40" s="97"/>
      <c r="DV40" s="97"/>
      <c r="DW40" s="97"/>
      <c r="DX40" s="97"/>
      <c r="DY40" s="97"/>
      <c r="DZ40" s="97"/>
      <c r="EA40" s="97"/>
      <c r="EB40" s="97"/>
      <c r="EC40" s="97"/>
      <c r="ED40" s="97"/>
      <c r="EE40" s="97"/>
      <c r="EF40" s="97"/>
      <c r="EG40" s="97"/>
      <c r="EH40" s="97"/>
      <c r="EI40" s="97"/>
      <c r="EJ40" s="97"/>
      <c r="EK40" s="97"/>
      <c r="EL40" s="97"/>
      <c r="EM40" s="97"/>
      <c r="EN40" s="97"/>
      <c r="EO40" s="97"/>
      <c r="EP40" s="97"/>
      <c r="EQ40" s="97"/>
      <c r="ER40" s="97"/>
      <c r="ES40" s="97"/>
      <c r="ET40" s="97"/>
      <c r="EU40" s="97"/>
      <c r="EV40" s="97"/>
      <c r="EW40" s="97"/>
      <c r="EX40" s="97"/>
      <c r="EY40" s="97"/>
      <c r="EZ40" s="97"/>
      <c r="FA40" s="97"/>
      <c r="FB40" s="97"/>
      <c r="FC40" s="97"/>
      <c r="FD40" s="97"/>
      <c r="FE40" s="97"/>
      <c r="FF40" s="97"/>
      <c r="FG40" s="97"/>
      <c r="FH40" s="97"/>
      <c r="FI40" s="97"/>
      <c r="FJ40" s="97"/>
      <c r="FK40" s="97"/>
      <c r="FL40" s="97"/>
      <c r="FM40" s="97"/>
      <c r="FN40" s="97"/>
      <c r="FO40" s="97"/>
      <c r="FP40" s="97"/>
      <c r="FQ40" s="97"/>
      <c r="FR40" s="97"/>
      <c r="FS40" s="97"/>
      <c r="FT40" s="97"/>
      <c r="FU40" s="97"/>
      <c r="FV40" s="97"/>
      <c r="FW40" s="97"/>
      <c r="FX40" s="97"/>
      <c r="FY40" s="97"/>
      <c r="FZ40" s="97"/>
      <c r="GA40" s="97"/>
      <c r="GB40" s="97"/>
      <c r="GC40" s="97"/>
      <c r="GD40" s="97"/>
      <c r="GE40" s="97"/>
      <c r="GF40" s="97"/>
      <c r="GG40" s="97"/>
      <c r="GH40" s="97"/>
      <c r="GI40" s="97"/>
      <c r="GJ40" s="97"/>
      <c r="GK40" s="97"/>
      <c r="GL40" s="97"/>
      <c r="GM40" s="97"/>
      <c r="GN40" s="97"/>
      <c r="GO40" s="97"/>
      <c r="GP40" s="97"/>
      <c r="GQ40" s="97"/>
      <c r="GR40" s="97"/>
      <c r="GS40" s="97"/>
      <c r="GT40" s="97"/>
      <c r="GU40" s="97"/>
      <c r="GV40" s="97"/>
      <c r="GW40" s="97"/>
      <c r="GX40" s="97"/>
      <c r="GY40" s="97"/>
      <c r="GZ40" s="97"/>
      <c r="HA40" s="97"/>
      <c r="HB40" s="97"/>
      <c r="HC40" s="97"/>
      <c r="HD40" s="97"/>
      <c r="HE40" s="97"/>
      <c r="HF40" s="97"/>
      <c r="HG40" s="97"/>
      <c r="HH40" s="97"/>
      <c r="HI40" s="97"/>
      <c r="HJ40" s="97"/>
      <c r="HK40" s="97"/>
      <c r="HL40" s="97"/>
      <c r="HM40" s="97"/>
      <c r="HN40" s="97"/>
      <c r="HO40" s="97"/>
      <c r="HP40" s="97"/>
      <c r="HQ40" s="97"/>
      <c r="HR40" s="97"/>
      <c r="HS40" s="97"/>
      <c r="HT40" s="97"/>
      <c r="HU40" s="97"/>
      <c r="HV40" s="97"/>
      <c r="HW40" s="97"/>
      <c r="HX40" s="97"/>
      <c r="HY40" s="97"/>
      <c r="HZ40" s="97"/>
      <c r="IA40" s="97"/>
      <c r="IB40" s="97"/>
      <c r="IC40" s="97"/>
      <c r="ID40" s="97"/>
      <c r="IE40" s="97"/>
      <c r="IF40" s="97"/>
      <c r="IG40" s="97"/>
      <c r="IH40" s="97"/>
      <c r="II40" s="97"/>
      <c r="IJ40" s="97"/>
      <c r="IK40" s="97"/>
      <c r="IL40" s="97"/>
      <c r="IM40" s="97"/>
      <c r="IN40" s="97"/>
      <c r="IO40" s="97"/>
      <c r="IP40" s="97"/>
    </row>
    <row r="41" spans="1:250" s="97" customFormat="1" ht="21" customHeight="1" thickBot="1" x14ac:dyDescent="0.3">
      <c r="A41" s="566" t="s">
        <v>57</v>
      </c>
      <c r="B41" s="255"/>
      <c r="C41" s="257"/>
      <c r="D41" s="257"/>
      <c r="E41" s="256"/>
      <c r="F41" s="257"/>
      <c r="G41" s="255"/>
      <c r="H41" s="255"/>
      <c r="I41" s="255"/>
      <c r="J41" s="256"/>
      <c r="K41" s="255"/>
      <c r="L41" s="255"/>
      <c r="M41" s="255"/>
      <c r="N41" s="255"/>
      <c r="O41" s="255"/>
      <c r="P41" s="255"/>
      <c r="Q41" s="255"/>
      <c r="R41" s="255"/>
      <c r="S41" s="255"/>
      <c r="T41" s="255"/>
      <c r="U41" s="255"/>
      <c r="V41" s="255"/>
      <c r="W41" s="929"/>
      <c r="X41" s="229"/>
      <c r="AA41" s="229"/>
      <c r="AB41" s="229"/>
    </row>
    <row r="42" spans="1:250" s="582" customFormat="1" ht="13.5" customHeight="1" thickBot="1" x14ac:dyDescent="0.3">
      <c r="A42" s="930" t="s">
        <v>32</v>
      </c>
      <c r="B42" s="729">
        <v>8</v>
      </c>
      <c r="C42" s="729">
        <v>216</v>
      </c>
      <c r="D42" s="730">
        <v>176</v>
      </c>
      <c r="E42" s="731">
        <v>176</v>
      </c>
      <c r="F42" s="731"/>
      <c r="G42" s="732"/>
      <c r="H42" s="731"/>
      <c r="I42" s="732">
        <v>40</v>
      </c>
      <c r="J42" s="731"/>
      <c r="K42" s="733">
        <v>60</v>
      </c>
      <c r="L42" s="734"/>
      <c r="M42" s="734">
        <v>60</v>
      </c>
      <c r="N42" s="735"/>
      <c r="O42" s="730">
        <v>120</v>
      </c>
      <c r="P42" s="731"/>
      <c r="Q42" s="733">
        <v>56</v>
      </c>
      <c r="R42" s="734"/>
      <c r="S42" s="734"/>
      <c r="T42" s="735"/>
      <c r="U42" s="931">
        <v>56</v>
      </c>
      <c r="V42" s="731"/>
      <c r="W42" s="932">
        <v>176</v>
      </c>
      <c r="X42" s="229"/>
      <c r="Y42" s="97"/>
      <c r="Z42" s="97"/>
      <c r="AA42" s="229"/>
      <c r="AB42" s="229"/>
      <c r="AC42" s="97"/>
    </row>
    <row r="43" spans="1:250" s="97" customFormat="1" ht="15.75" customHeight="1" x14ac:dyDescent="0.25">
      <c r="A43" s="934"/>
      <c r="B43" s="577"/>
      <c r="C43" s="378"/>
      <c r="D43" s="578"/>
      <c r="E43" s="234"/>
      <c r="F43" s="234"/>
      <c r="G43" s="234"/>
      <c r="H43" s="234"/>
      <c r="I43" s="234"/>
      <c r="J43" s="234"/>
      <c r="K43" s="234"/>
      <c r="L43" s="234"/>
      <c r="M43" s="580"/>
      <c r="N43" s="580"/>
      <c r="O43" s="581"/>
      <c r="P43" s="580"/>
      <c r="Q43" s="234"/>
      <c r="R43" s="234"/>
      <c r="S43" s="234"/>
      <c r="T43" s="582"/>
      <c r="U43" s="578"/>
      <c r="V43" s="582"/>
      <c r="W43" s="578"/>
      <c r="X43" s="229"/>
      <c r="AA43" s="229"/>
      <c r="AB43" s="229"/>
    </row>
    <row r="44" spans="1:250" s="238" customFormat="1" ht="15.75" customHeight="1" x14ac:dyDescent="0.25">
      <c r="A44" s="231"/>
      <c r="B44" s="230"/>
      <c r="C44" s="230"/>
      <c r="D44" s="229"/>
      <c r="E44" s="230"/>
      <c r="F44" s="230"/>
      <c r="G44" s="230"/>
      <c r="H44" s="230"/>
      <c r="I44" s="230"/>
      <c r="J44" s="229"/>
      <c r="K44" s="229"/>
      <c r="L44" s="229"/>
      <c r="M44" s="229"/>
      <c r="N44" s="229"/>
      <c r="O44" s="229"/>
      <c r="P44" s="229"/>
      <c r="Q44" s="229"/>
      <c r="R44" s="229"/>
      <c r="S44" s="229"/>
      <c r="T44" s="229"/>
      <c r="U44" s="229"/>
      <c r="V44" s="229"/>
      <c r="W44" s="229"/>
    </row>
  </sheetData>
  <mergeCells count="30">
    <mergeCell ref="A31:W31"/>
    <mergeCell ref="A37:W37"/>
    <mergeCell ref="O12:P13"/>
    <mergeCell ref="Q12:R12"/>
    <mergeCell ref="S12:T12"/>
    <mergeCell ref="U12:V13"/>
    <mergeCell ref="W12:W13"/>
    <mergeCell ref="A15:W15"/>
    <mergeCell ref="F10:F14"/>
    <mergeCell ref="G10:G14"/>
    <mergeCell ref="H10:H14"/>
    <mergeCell ref="I10:I14"/>
    <mergeCell ref="J10:J14"/>
    <mergeCell ref="K10:W10"/>
    <mergeCell ref="K11:P11"/>
    <mergeCell ref="Q11:V11"/>
    <mergeCell ref="A2:W2"/>
    <mergeCell ref="A3:W3"/>
    <mergeCell ref="K12:L12"/>
    <mergeCell ref="M12:N12"/>
    <mergeCell ref="A4:W4"/>
    <mergeCell ref="A6:M6"/>
    <mergeCell ref="A7:F7"/>
    <mergeCell ref="A8:S8"/>
    <mergeCell ref="A9:S9"/>
    <mergeCell ref="A10:A14"/>
    <mergeCell ref="B10:B14"/>
    <mergeCell ref="C10:C14"/>
    <mergeCell ref="D10:D14"/>
    <mergeCell ref="E10:E1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IP36"/>
  <sheetViews>
    <sheetView topLeftCell="A15" workbookViewId="0">
      <selection activeCell="A36" sqref="A36"/>
    </sheetView>
  </sheetViews>
  <sheetFormatPr defaultColWidth="9.140625" defaultRowHeight="12.75" x14ac:dyDescent="0.2"/>
  <cols>
    <col min="1" max="1" width="74.7109375" style="229" customWidth="1"/>
    <col min="2" max="2" width="6.42578125" style="230" customWidth="1"/>
    <col min="3" max="3" width="7.7109375" style="230" customWidth="1"/>
    <col min="4" max="4" width="6.140625" style="229" customWidth="1"/>
    <col min="5" max="5" width="6.42578125" style="230" customWidth="1"/>
    <col min="6" max="6" width="6.28515625" style="230" customWidth="1"/>
    <col min="7" max="7" width="8" style="230" customWidth="1"/>
    <col min="8" max="8" width="6.42578125" style="230" customWidth="1"/>
    <col min="9" max="9" width="5.7109375" style="230" customWidth="1"/>
    <col min="10" max="22" width="5.7109375" style="229" customWidth="1"/>
    <col min="23" max="24" width="9.140625" style="229"/>
    <col min="25" max="25" width="10.140625" style="229" bestFit="1" customWidth="1"/>
    <col min="26" max="26" width="9.42578125" style="229" bestFit="1" customWidth="1"/>
    <col min="27" max="27" width="12.28515625" style="229" bestFit="1" customWidth="1"/>
    <col min="28" max="28" width="13.140625" style="229" customWidth="1"/>
    <col min="29" max="30" width="9.140625" style="229"/>
    <col min="31" max="31" width="11.5703125" style="229" bestFit="1" customWidth="1"/>
    <col min="32" max="16384" width="9.140625" style="229"/>
  </cols>
  <sheetData>
    <row r="1" spans="1:27" ht="13.5" customHeight="1" x14ac:dyDescent="0.25">
      <c r="A1" s="238"/>
      <c r="B1" s="378"/>
      <c r="C1" s="378"/>
      <c r="D1" s="238"/>
      <c r="J1" s="382"/>
      <c r="R1" s="800"/>
      <c r="S1" s="800"/>
      <c r="U1" s="801"/>
      <c r="V1" s="801"/>
      <c r="W1" s="801"/>
    </row>
    <row r="2" spans="1:27" ht="15.75" customHeight="1" x14ac:dyDescent="0.2">
      <c r="A2" s="1569" t="s">
        <v>234</v>
      </c>
      <c r="B2" s="1569"/>
      <c r="C2" s="1569"/>
      <c r="D2" s="1569"/>
      <c r="E2" s="1569"/>
      <c r="F2" s="1569"/>
      <c r="G2" s="1569"/>
      <c r="H2" s="1569"/>
      <c r="I2" s="1569"/>
      <c r="J2" s="1569"/>
      <c r="K2" s="1569"/>
      <c r="L2" s="1569"/>
      <c r="M2" s="1569"/>
      <c r="N2" s="1569"/>
      <c r="O2" s="1569"/>
      <c r="P2" s="1569"/>
      <c r="Q2" s="1569"/>
      <c r="R2" s="1569"/>
      <c r="S2" s="1569"/>
      <c r="T2" s="1569"/>
      <c r="U2" s="1569"/>
      <c r="V2" s="1569"/>
      <c r="W2" s="1569"/>
    </row>
    <row r="3" spans="1:27" ht="15.75" customHeight="1" x14ac:dyDescent="0.2">
      <c r="A3" s="1569" t="s">
        <v>4</v>
      </c>
      <c r="B3" s="1569"/>
      <c r="C3" s="1569"/>
      <c r="D3" s="1569"/>
      <c r="E3" s="1569"/>
      <c r="F3" s="1569"/>
      <c r="G3" s="1569"/>
      <c r="H3" s="1569"/>
      <c r="I3" s="1569"/>
      <c r="J3" s="1569"/>
      <c r="K3" s="1569"/>
      <c r="L3" s="1569"/>
      <c r="M3" s="1569"/>
      <c r="N3" s="1569"/>
      <c r="O3" s="1569"/>
      <c r="P3" s="1569"/>
      <c r="Q3" s="1569"/>
      <c r="R3" s="1569"/>
      <c r="S3" s="1569"/>
      <c r="T3" s="1569"/>
      <c r="U3" s="1569"/>
      <c r="V3" s="1569"/>
      <c r="W3" s="1569"/>
    </row>
    <row r="4" spans="1:27" ht="12.75" customHeight="1" x14ac:dyDescent="0.2">
      <c r="A4" s="1569" t="s">
        <v>194</v>
      </c>
      <c r="B4" s="1569"/>
      <c r="C4" s="1569"/>
      <c r="D4" s="1569"/>
      <c r="E4" s="1569"/>
      <c r="F4" s="1569"/>
      <c r="G4" s="1569"/>
      <c r="H4" s="1569"/>
      <c r="I4" s="1569"/>
      <c r="J4" s="1569"/>
      <c r="K4" s="1569"/>
      <c r="L4" s="1569"/>
      <c r="M4" s="1569"/>
      <c r="N4" s="1569"/>
      <c r="O4" s="1569"/>
      <c r="P4" s="1569"/>
      <c r="Q4" s="1569"/>
      <c r="R4" s="1569"/>
      <c r="S4" s="1569"/>
      <c r="T4" s="1569"/>
      <c r="U4" s="1569"/>
      <c r="V4" s="1569"/>
      <c r="W4" s="1569"/>
    </row>
    <row r="5" spans="1:27" ht="12.75" customHeight="1" x14ac:dyDescent="0.25">
      <c r="A5" s="218"/>
      <c r="B5" s="218"/>
      <c r="C5" s="218"/>
      <c r="D5" s="218"/>
      <c r="E5" s="218"/>
      <c r="F5" s="218"/>
      <c r="G5" s="218"/>
      <c r="H5" s="218"/>
      <c r="I5" s="218"/>
      <c r="J5" s="218"/>
      <c r="K5" s="218"/>
      <c r="L5" s="218"/>
      <c r="M5" s="218"/>
      <c r="N5" s="218"/>
      <c r="O5" s="218"/>
      <c r="P5" s="218"/>
      <c r="Q5" s="218"/>
      <c r="R5" s="218"/>
      <c r="S5" s="218"/>
      <c r="T5" s="218"/>
      <c r="U5" s="218"/>
      <c r="V5" s="218"/>
    </row>
    <row r="6" spans="1:27" ht="17.25" customHeight="1" x14ac:dyDescent="0.25">
      <c r="A6" s="1574" t="s">
        <v>235</v>
      </c>
      <c r="B6" s="1574"/>
      <c r="C6" s="1574"/>
      <c r="D6" s="1574"/>
      <c r="E6" s="1574"/>
      <c r="F6" s="1574"/>
      <c r="G6" s="1574"/>
      <c r="H6" s="1574"/>
      <c r="I6" s="1574"/>
      <c r="J6" s="1574"/>
      <c r="K6" s="1574"/>
      <c r="L6" s="1574"/>
      <c r="M6" s="1574"/>
      <c r="N6" s="379"/>
      <c r="O6" s="379"/>
      <c r="P6" s="379"/>
      <c r="Q6" s="379"/>
      <c r="R6" s="379"/>
      <c r="S6" s="411"/>
    </row>
    <row r="7" spans="1:27" ht="15.75" customHeight="1" x14ac:dyDescent="0.25">
      <c r="A7" s="1574" t="s">
        <v>18</v>
      </c>
      <c r="B7" s="1574"/>
      <c r="C7" s="1574"/>
      <c r="D7" s="1574"/>
      <c r="E7" s="1574"/>
      <c r="F7" s="1574"/>
      <c r="G7" s="378"/>
      <c r="H7" s="378"/>
      <c r="I7" s="378"/>
      <c r="J7" s="238"/>
      <c r="K7" s="238"/>
      <c r="L7" s="238"/>
      <c r="M7" s="238"/>
      <c r="N7" s="238"/>
      <c r="O7" s="238"/>
      <c r="P7" s="238"/>
      <c r="Q7" s="238"/>
      <c r="R7" s="238"/>
      <c r="S7" s="411"/>
    </row>
    <row r="8" spans="1:27" ht="14.25" customHeight="1" x14ac:dyDescent="0.25">
      <c r="A8" s="1583" t="s">
        <v>19</v>
      </c>
      <c r="B8" s="1583"/>
      <c r="C8" s="1583"/>
      <c r="D8" s="1583"/>
      <c r="E8" s="1583"/>
      <c r="F8" s="1583"/>
      <c r="G8" s="1583"/>
      <c r="H8" s="1583"/>
      <c r="I8" s="1583"/>
      <c r="J8" s="1583"/>
      <c r="K8" s="1583"/>
      <c r="L8" s="1583"/>
      <c r="M8" s="1583"/>
      <c r="N8" s="1583"/>
      <c r="O8" s="1583"/>
      <c r="P8" s="1583"/>
      <c r="Q8" s="1583"/>
      <c r="R8" s="1583"/>
      <c r="S8" s="1583"/>
    </row>
    <row r="9" spans="1:27" ht="16.5" customHeight="1" thickBot="1" x14ac:dyDescent="0.3">
      <c r="A9" s="1583" t="s">
        <v>236</v>
      </c>
      <c r="B9" s="1583"/>
      <c r="C9" s="1583"/>
      <c r="D9" s="1583"/>
      <c r="E9" s="1583"/>
      <c r="F9" s="1583"/>
      <c r="G9" s="1583"/>
      <c r="H9" s="1583"/>
      <c r="I9" s="1583"/>
      <c r="J9" s="1583"/>
      <c r="K9" s="1583"/>
      <c r="L9" s="1583"/>
      <c r="M9" s="1583"/>
      <c r="N9" s="1583"/>
      <c r="O9" s="1583"/>
      <c r="P9" s="1583"/>
      <c r="Q9" s="1583"/>
      <c r="R9" s="1583"/>
      <c r="S9" s="1583"/>
    </row>
    <row r="10" spans="1:27" ht="15" customHeight="1" thickBot="1" x14ac:dyDescent="0.25">
      <c r="A10" s="1580" t="s">
        <v>23</v>
      </c>
      <c r="B10" s="1575" t="s">
        <v>14</v>
      </c>
      <c r="C10" s="1590" t="s">
        <v>26</v>
      </c>
      <c r="D10" s="1577" t="s">
        <v>27</v>
      </c>
      <c r="E10" s="1575" t="s">
        <v>1</v>
      </c>
      <c r="F10" s="1570" t="s">
        <v>28</v>
      </c>
      <c r="G10" s="1575" t="s">
        <v>29</v>
      </c>
      <c r="H10" s="1577" t="s">
        <v>30</v>
      </c>
      <c r="I10" s="1575" t="s">
        <v>16</v>
      </c>
      <c r="J10" s="1590" t="s">
        <v>31</v>
      </c>
      <c r="K10" s="1587" t="s">
        <v>5</v>
      </c>
      <c r="L10" s="1588"/>
      <c r="M10" s="1588"/>
      <c r="N10" s="1588"/>
      <c r="O10" s="1588"/>
      <c r="P10" s="1588"/>
      <c r="Q10" s="1588"/>
      <c r="R10" s="1588"/>
      <c r="S10" s="1588"/>
      <c r="T10" s="1588"/>
      <c r="U10" s="1588"/>
      <c r="V10" s="1588"/>
      <c r="W10" s="1589"/>
    </row>
    <row r="11" spans="1:27" ht="11.25" customHeight="1" thickBot="1" x14ac:dyDescent="0.25">
      <c r="A11" s="1581"/>
      <c r="B11" s="1576"/>
      <c r="C11" s="1591"/>
      <c r="D11" s="1578"/>
      <c r="E11" s="1576"/>
      <c r="F11" s="1571"/>
      <c r="G11" s="1576"/>
      <c r="H11" s="1578"/>
      <c r="I11" s="1576"/>
      <c r="J11" s="1591"/>
      <c r="K11" s="1592" t="s">
        <v>12</v>
      </c>
      <c r="L11" s="1592"/>
      <c r="M11" s="1593"/>
      <c r="N11" s="1594"/>
      <c r="O11" s="1594"/>
      <c r="P11" s="1595"/>
      <c r="Q11" s="1592" t="s">
        <v>13</v>
      </c>
      <c r="R11" s="1592"/>
      <c r="S11" s="1593"/>
      <c r="T11" s="1594"/>
      <c r="U11" s="1594"/>
      <c r="V11" s="1595"/>
      <c r="W11" s="377"/>
    </row>
    <row r="12" spans="1:27" ht="12.75" customHeight="1" x14ac:dyDescent="0.2">
      <c r="A12" s="1581"/>
      <c r="B12" s="1576"/>
      <c r="C12" s="1591"/>
      <c r="D12" s="1578"/>
      <c r="E12" s="1576"/>
      <c r="F12" s="1571"/>
      <c r="G12" s="1576"/>
      <c r="H12" s="1578"/>
      <c r="I12" s="1576"/>
      <c r="J12" s="1591"/>
      <c r="K12" s="1573" t="s">
        <v>2</v>
      </c>
      <c r="L12" s="1579"/>
      <c r="M12" s="1572" t="s">
        <v>8</v>
      </c>
      <c r="N12" s="1573"/>
      <c r="O12" s="1596" t="s">
        <v>3</v>
      </c>
      <c r="P12" s="1597"/>
      <c r="Q12" s="1573" t="s">
        <v>2</v>
      </c>
      <c r="R12" s="1579"/>
      <c r="S12" s="1572" t="s">
        <v>8</v>
      </c>
      <c r="T12" s="1573"/>
      <c r="U12" s="1596" t="s">
        <v>3</v>
      </c>
      <c r="V12" s="1597"/>
      <c r="W12" s="1584" t="s">
        <v>3</v>
      </c>
    </row>
    <row r="13" spans="1:27" ht="12.75" customHeight="1" thickBot="1" x14ac:dyDescent="0.3">
      <c r="A13" s="1581"/>
      <c r="B13" s="1576"/>
      <c r="C13" s="1591"/>
      <c r="D13" s="1578"/>
      <c r="E13" s="1576"/>
      <c r="F13" s="1571"/>
      <c r="G13" s="1576"/>
      <c r="H13" s="1578"/>
      <c r="I13" s="1576"/>
      <c r="J13" s="1591"/>
      <c r="K13" s="376">
        <v>20</v>
      </c>
      <c r="L13" s="375" t="s">
        <v>24</v>
      </c>
      <c r="M13" s="374">
        <v>20</v>
      </c>
      <c r="N13" s="373" t="s">
        <v>24</v>
      </c>
      <c r="O13" s="1598"/>
      <c r="P13" s="1599"/>
      <c r="Q13" s="376">
        <v>20</v>
      </c>
      <c r="R13" s="375" t="s">
        <v>24</v>
      </c>
      <c r="S13" s="374">
        <v>15</v>
      </c>
      <c r="T13" s="373" t="s">
        <v>24</v>
      </c>
      <c r="U13" s="1598"/>
      <c r="V13" s="1599"/>
      <c r="W13" s="1585"/>
      <c r="Y13" s="97"/>
      <c r="Z13" s="97"/>
    </row>
    <row r="14" spans="1:27" ht="19.5" customHeight="1" thickBot="1" x14ac:dyDescent="0.3">
      <c r="A14" s="1630"/>
      <c r="B14" s="1601"/>
      <c r="C14" s="1604"/>
      <c r="D14" s="1600"/>
      <c r="E14" s="1601"/>
      <c r="F14" s="1603"/>
      <c r="G14" s="1601"/>
      <c r="H14" s="1600"/>
      <c r="I14" s="1601"/>
      <c r="J14" s="1604"/>
      <c r="K14" s="802" t="s">
        <v>9</v>
      </c>
      <c r="L14" s="363" t="s">
        <v>10</v>
      </c>
      <c r="M14" s="803" t="s">
        <v>9</v>
      </c>
      <c r="N14" s="804" t="s">
        <v>10</v>
      </c>
      <c r="O14" s="805" t="s">
        <v>9</v>
      </c>
      <c r="P14" s="806" t="s">
        <v>10</v>
      </c>
      <c r="Q14" s="802" t="s">
        <v>9</v>
      </c>
      <c r="R14" s="363" t="s">
        <v>10</v>
      </c>
      <c r="S14" s="803" t="s">
        <v>9</v>
      </c>
      <c r="T14" s="804" t="s">
        <v>10</v>
      </c>
      <c r="U14" s="806" t="s">
        <v>9</v>
      </c>
      <c r="V14" s="807" t="s">
        <v>10</v>
      </c>
      <c r="W14" s="808" t="s">
        <v>6</v>
      </c>
      <c r="Y14" s="97"/>
      <c r="Z14" s="97"/>
    </row>
    <row r="15" spans="1:27" ht="15.75" customHeight="1" thickBot="1" x14ac:dyDescent="0.3">
      <c r="A15" s="867" t="s">
        <v>237</v>
      </c>
      <c r="B15" s="868"/>
      <c r="C15" s="868"/>
      <c r="D15" s="868"/>
      <c r="E15" s="868"/>
      <c r="F15" s="868"/>
      <c r="G15" s="868"/>
      <c r="H15" s="868"/>
      <c r="I15" s="868"/>
      <c r="J15" s="868"/>
      <c r="K15" s="868"/>
      <c r="L15" s="868"/>
      <c r="M15" s="868"/>
      <c r="N15" s="868"/>
      <c r="O15" s="868"/>
      <c r="P15" s="868"/>
      <c r="Q15" s="868"/>
      <c r="R15" s="868"/>
      <c r="S15" s="868"/>
      <c r="T15" s="868"/>
      <c r="U15" s="868"/>
      <c r="V15" s="868"/>
      <c r="W15" s="869"/>
      <c r="Y15" s="97"/>
      <c r="Z15" s="97"/>
    </row>
    <row r="16" spans="1:27" s="97" customFormat="1" ht="20.45" customHeight="1" thickBot="1" x14ac:dyDescent="0.3">
      <c r="A16" s="323" t="s">
        <v>238</v>
      </c>
      <c r="B16" s="841">
        <v>20</v>
      </c>
      <c r="C16" s="841">
        <f>B16*27</f>
        <v>540</v>
      </c>
      <c r="D16" s="870">
        <f>B16*18</f>
        <v>360</v>
      </c>
      <c r="E16" s="871">
        <f>D16*0.3</f>
        <v>108</v>
      </c>
      <c r="F16" s="871">
        <f>D16-E16</f>
        <v>252</v>
      </c>
      <c r="G16" s="845"/>
      <c r="H16" s="845">
        <f>B16*2</f>
        <v>40</v>
      </c>
      <c r="I16" s="845">
        <f>C16-D16</f>
        <v>180</v>
      </c>
      <c r="J16" s="872">
        <f>B16-1.5</f>
        <v>18.5</v>
      </c>
      <c r="K16" s="873">
        <v>60</v>
      </c>
      <c r="L16" s="848">
        <v>140</v>
      </c>
      <c r="M16" s="883">
        <f>E16-K16</f>
        <v>48</v>
      </c>
      <c r="N16" s="883">
        <f>F16-L16</f>
        <v>112</v>
      </c>
      <c r="O16" s="875">
        <f>SUM(K16,M16)</f>
        <v>108</v>
      </c>
      <c r="P16" s="875">
        <f>SUM(L16,N16)</f>
        <v>252</v>
      </c>
      <c r="Q16" s="876"/>
      <c r="R16" s="847"/>
      <c r="S16" s="849"/>
      <c r="T16" s="874"/>
      <c r="U16" s="875">
        <f>SUM(Q16,S16)</f>
        <v>0</v>
      </c>
      <c r="V16" s="877">
        <f>SUM(R16,T16)</f>
        <v>0</v>
      </c>
      <c r="W16" s="852">
        <f>SUM(O16,P16,U16,V16)</f>
        <v>360</v>
      </c>
      <c r="X16" s="229"/>
      <c r="AA16" s="229"/>
    </row>
    <row r="17" spans="1:250" s="97" customFormat="1" ht="20.45" customHeight="1" thickBot="1" x14ac:dyDescent="0.3">
      <c r="A17" s="946" t="s">
        <v>239</v>
      </c>
      <c r="B17" s="841">
        <v>20</v>
      </c>
      <c r="C17" s="841">
        <f t="shared" ref="C17:C23" si="0">B17*27</f>
        <v>540</v>
      </c>
      <c r="D17" s="870">
        <f>B17*18-20</f>
        <v>340</v>
      </c>
      <c r="E17" s="871">
        <f t="shared" ref="E17:E23" si="1">D17*0.3</f>
        <v>102</v>
      </c>
      <c r="F17" s="871">
        <f t="shared" ref="F17:F23" si="2">D17-E17</f>
        <v>238</v>
      </c>
      <c r="G17" s="845"/>
      <c r="H17" s="845">
        <v>38</v>
      </c>
      <c r="I17" s="845">
        <v>115</v>
      </c>
      <c r="J17" s="872">
        <v>17</v>
      </c>
      <c r="K17" s="876"/>
      <c r="L17" s="847"/>
      <c r="M17" s="883">
        <v>45</v>
      </c>
      <c r="N17" s="883">
        <v>105</v>
      </c>
      <c r="O17" s="875">
        <f t="shared" ref="O17:P23" si="3">SUM(K17,M17)</f>
        <v>45</v>
      </c>
      <c r="P17" s="875">
        <f t="shared" si="3"/>
        <v>105</v>
      </c>
      <c r="Q17" s="888">
        <f>E17-M17</f>
        <v>57</v>
      </c>
      <c r="R17" s="883">
        <f>F17-N17</f>
        <v>133</v>
      </c>
      <c r="S17" s="849"/>
      <c r="T17" s="874"/>
      <c r="U17" s="875">
        <f t="shared" ref="U17:V23" si="4">SUM(Q17,S17)</f>
        <v>57</v>
      </c>
      <c r="V17" s="877">
        <f t="shared" si="4"/>
        <v>133</v>
      </c>
      <c r="W17" s="852">
        <f>SUM(O17,P17,U17,V17)</f>
        <v>340</v>
      </c>
      <c r="X17" s="229"/>
      <c r="AA17" s="229"/>
    </row>
    <row r="18" spans="1:250" s="97" customFormat="1" ht="20.45" customHeight="1" thickBot="1" x14ac:dyDescent="0.3">
      <c r="A18" s="947" t="s">
        <v>218</v>
      </c>
      <c r="B18" s="879"/>
      <c r="C18" s="879"/>
      <c r="D18" s="870">
        <v>20</v>
      </c>
      <c r="E18" s="871">
        <v>20</v>
      </c>
      <c r="F18" s="880"/>
      <c r="G18" s="845"/>
      <c r="H18" s="845">
        <v>2</v>
      </c>
      <c r="I18" s="845">
        <v>5</v>
      </c>
      <c r="J18" s="872">
        <v>2</v>
      </c>
      <c r="K18" s="876"/>
      <c r="L18" s="847"/>
      <c r="M18" s="883">
        <v>20</v>
      </c>
      <c r="N18" s="948"/>
      <c r="O18" s="875">
        <f t="shared" si="3"/>
        <v>20</v>
      </c>
      <c r="P18" s="875">
        <f t="shared" si="3"/>
        <v>0</v>
      </c>
      <c r="Q18" s="949"/>
      <c r="R18" s="950"/>
      <c r="S18" s="849"/>
      <c r="T18" s="851"/>
      <c r="U18" s="875">
        <f t="shared" si="4"/>
        <v>0</v>
      </c>
      <c r="V18" s="877">
        <f t="shared" si="4"/>
        <v>0</v>
      </c>
      <c r="W18" s="852">
        <f t="shared" ref="W18:W23" si="5">SUM(O18,P18,U18,V18)</f>
        <v>20</v>
      </c>
      <c r="X18" s="229"/>
      <c r="AA18" s="229"/>
    </row>
    <row r="19" spans="1:250" s="97" customFormat="1" ht="19.149999999999999" customHeight="1" thickBot="1" x14ac:dyDescent="0.3">
      <c r="A19" s="881" t="s">
        <v>240</v>
      </c>
      <c r="B19" s="841">
        <v>10</v>
      </c>
      <c r="C19" s="841">
        <f t="shared" si="0"/>
        <v>270</v>
      </c>
      <c r="D19" s="870">
        <f t="shared" ref="D19:D23" si="6">B19*18</f>
        <v>180</v>
      </c>
      <c r="E19" s="871">
        <f t="shared" si="1"/>
        <v>54</v>
      </c>
      <c r="F19" s="871">
        <f t="shared" si="2"/>
        <v>126</v>
      </c>
      <c r="G19" s="845"/>
      <c r="H19" s="845">
        <f>B19*2</f>
        <v>20</v>
      </c>
      <c r="I19" s="845">
        <f>C19-D19</f>
        <v>90</v>
      </c>
      <c r="J19" s="872">
        <f>B19-1.5</f>
        <v>8.5</v>
      </c>
      <c r="K19" s="876"/>
      <c r="L19" s="847"/>
      <c r="M19" s="948"/>
      <c r="N19" s="948"/>
      <c r="O19" s="875">
        <f t="shared" si="3"/>
        <v>0</v>
      </c>
      <c r="P19" s="875">
        <f t="shared" si="3"/>
        <v>0</v>
      </c>
      <c r="Q19" s="873">
        <v>54</v>
      </c>
      <c r="R19" s="848">
        <v>126</v>
      </c>
      <c r="S19" s="948"/>
      <c r="T19" s="948"/>
      <c r="U19" s="875">
        <f t="shared" si="4"/>
        <v>54</v>
      </c>
      <c r="V19" s="877">
        <f t="shared" si="4"/>
        <v>126</v>
      </c>
      <c r="W19" s="852">
        <f t="shared" si="5"/>
        <v>180</v>
      </c>
      <c r="X19" s="229"/>
      <c r="AA19" s="229"/>
    </row>
    <row r="20" spans="1:250" s="97" customFormat="1" ht="19.149999999999999" customHeight="1" thickBot="1" x14ac:dyDescent="0.3">
      <c r="A20" s="951" t="s">
        <v>241</v>
      </c>
      <c r="B20" s="841">
        <v>10</v>
      </c>
      <c r="C20" s="841">
        <f t="shared" si="0"/>
        <v>270</v>
      </c>
      <c r="D20" s="870">
        <f>B20*18-20</f>
        <v>160</v>
      </c>
      <c r="E20" s="871">
        <f t="shared" si="1"/>
        <v>48</v>
      </c>
      <c r="F20" s="871">
        <f t="shared" si="2"/>
        <v>112</v>
      </c>
      <c r="G20" s="845"/>
      <c r="H20" s="845">
        <v>18</v>
      </c>
      <c r="I20" s="845">
        <v>45</v>
      </c>
      <c r="J20" s="872">
        <v>7</v>
      </c>
      <c r="K20" s="876"/>
      <c r="L20" s="847"/>
      <c r="M20" s="948"/>
      <c r="N20" s="948"/>
      <c r="O20" s="875">
        <f t="shared" si="3"/>
        <v>0</v>
      </c>
      <c r="P20" s="875">
        <f t="shared" si="3"/>
        <v>0</v>
      </c>
      <c r="Q20" s="887"/>
      <c r="R20" s="849"/>
      <c r="S20" s="952">
        <v>48</v>
      </c>
      <c r="T20" s="953">
        <v>112</v>
      </c>
      <c r="U20" s="875">
        <f t="shared" si="4"/>
        <v>48</v>
      </c>
      <c r="V20" s="877">
        <f t="shared" si="4"/>
        <v>112</v>
      </c>
      <c r="W20" s="852">
        <f t="shared" si="5"/>
        <v>160</v>
      </c>
      <c r="X20" s="229"/>
      <c r="AA20" s="229"/>
    </row>
    <row r="21" spans="1:250" s="97" customFormat="1" ht="19.149999999999999" customHeight="1" thickBot="1" x14ac:dyDescent="0.3">
      <c r="A21" s="884" t="s">
        <v>242</v>
      </c>
      <c r="B21" s="879"/>
      <c r="C21" s="879"/>
      <c r="D21" s="870">
        <v>20</v>
      </c>
      <c r="E21" s="871">
        <v>20</v>
      </c>
      <c r="F21" s="880"/>
      <c r="G21" s="845"/>
      <c r="H21" s="845">
        <v>2</v>
      </c>
      <c r="I21" s="845">
        <v>5</v>
      </c>
      <c r="J21" s="872">
        <v>2</v>
      </c>
      <c r="K21" s="876"/>
      <c r="L21" s="847"/>
      <c r="M21" s="948"/>
      <c r="N21" s="948"/>
      <c r="O21" s="875">
        <f t="shared" si="3"/>
        <v>0</v>
      </c>
      <c r="P21" s="875">
        <f t="shared" si="3"/>
        <v>0</v>
      </c>
      <c r="Q21" s="954">
        <v>20</v>
      </c>
      <c r="R21" s="849"/>
      <c r="S21" s="849"/>
      <c r="T21" s="874"/>
      <c r="U21" s="875">
        <f t="shared" si="4"/>
        <v>20</v>
      </c>
      <c r="V21" s="877">
        <f t="shared" si="4"/>
        <v>0</v>
      </c>
      <c r="W21" s="852">
        <f t="shared" si="5"/>
        <v>20</v>
      </c>
      <c r="X21" s="229"/>
      <c r="AA21" s="229"/>
    </row>
    <row r="22" spans="1:250" s="97" customFormat="1" ht="22.9" customHeight="1" thickBot="1" x14ac:dyDescent="0.3">
      <c r="A22" s="323" t="s">
        <v>243</v>
      </c>
      <c r="B22" s="841">
        <v>15</v>
      </c>
      <c r="C22" s="841">
        <f t="shared" si="0"/>
        <v>405</v>
      </c>
      <c r="D22" s="870">
        <f t="shared" si="6"/>
        <v>270</v>
      </c>
      <c r="E22" s="871">
        <f t="shared" si="1"/>
        <v>81</v>
      </c>
      <c r="F22" s="871">
        <f t="shared" si="2"/>
        <v>189</v>
      </c>
      <c r="G22" s="845"/>
      <c r="H22" s="845">
        <f>B22*2</f>
        <v>30</v>
      </c>
      <c r="I22" s="845">
        <f>C22-D22</f>
        <v>135</v>
      </c>
      <c r="J22" s="872">
        <f>B22-1.5</f>
        <v>13.5</v>
      </c>
      <c r="K22" s="873">
        <v>60</v>
      </c>
      <c r="L22" s="848">
        <v>140</v>
      </c>
      <c r="M22" s="883">
        <f>E22-K22</f>
        <v>21</v>
      </c>
      <c r="N22" s="883">
        <f>F22-L22</f>
        <v>49</v>
      </c>
      <c r="O22" s="875">
        <f t="shared" si="3"/>
        <v>81</v>
      </c>
      <c r="P22" s="875">
        <f t="shared" si="3"/>
        <v>189</v>
      </c>
      <c r="Q22" s="955"/>
      <c r="R22" s="948"/>
      <c r="S22" s="849"/>
      <c r="T22" s="874"/>
      <c r="U22" s="875">
        <f t="shared" si="4"/>
        <v>0</v>
      </c>
      <c r="V22" s="877">
        <f t="shared" si="4"/>
        <v>0</v>
      </c>
      <c r="W22" s="852">
        <f t="shared" si="5"/>
        <v>270</v>
      </c>
      <c r="X22" s="229"/>
      <c r="AA22" s="229"/>
    </row>
    <row r="23" spans="1:250" s="97" customFormat="1" ht="19.149999999999999" customHeight="1" thickBot="1" x14ac:dyDescent="0.3">
      <c r="A23" s="951" t="s">
        <v>244</v>
      </c>
      <c r="B23" s="841">
        <v>5</v>
      </c>
      <c r="C23" s="841">
        <f t="shared" si="0"/>
        <v>135</v>
      </c>
      <c r="D23" s="870">
        <f t="shared" si="6"/>
        <v>90</v>
      </c>
      <c r="E23" s="871">
        <f t="shared" si="1"/>
        <v>27</v>
      </c>
      <c r="F23" s="871">
        <f t="shared" si="2"/>
        <v>63</v>
      </c>
      <c r="G23" s="845"/>
      <c r="H23" s="845">
        <f>B23*2</f>
        <v>10</v>
      </c>
      <c r="I23" s="845">
        <f>C23-D23</f>
        <v>45</v>
      </c>
      <c r="J23" s="872">
        <f>B23-1.5</f>
        <v>3.5</v>
      </c>
      <c r="K23" s="876"/>
      <c r="L23" s="847"/>
      <c r="M23" s="948"/>
      <c r="N23" s="886"/>
      <c r="O23" s="875">
        <f t="shared" si="3"/>
        <v>0</v>
      </c>
      <c r="P23" s="875">
        <f t="shared" si="3"/>
        <v>0</v>
      </c>
      <c r="Q23" s="887"/>
      <c r="R23" s="849"/>
      <c r="S23" s="952">
        <v>27</v>
      </c>
      <c r="T23" s="953">
        <v>63</v>
      </c>
      <c r="U23" s="875">
        <f t="shared" si="4"/>
        <v>27</v>
      </c>
      <c r="V23" s="877">
        <f t="shared" si="4"/>
        <v>63</v>
      </c>
      <c r="W23" s="852">
        <f t="shared" si="5"/>
        <v>90</v>
      </c>
      <c r="X23" s="229"/>
      <c r="AA23" s="229"/>
    </row>
    <row r="24" spans="1:250" s="97" customFormat="1" ht="18" customHeight="1" thickBot="1" x14ac:dyDescent="0.3">
      <c r="A24" s="889" t="s">
        <v>20</v>
      </c>
      <c r="B24" s="890">
        <f>SUM(B16:B23)</f>
        <v>80</v>
      </c>
      <c r="C24" s="890">
        <f t="shared" ref="C24:W24" si="7">SUM(C16:C23)</f>
        <v>2160</v>
      </c>
      <c r="D24" s="890">
        <f>SUM(D16:D23)</f>
        <v>1440</v>
      </c>
      <c r="E24" s="890">
        <f t="shared" si="7"/>
        <v>460</v>
      </c>
      <c r="F24" s="890">
        <f t="shared" si="7"/>
        <v>980</v>
      </c>
      <c r="G24" s="890">
        <f t="shared" si="7"/>
        <v>0</v>
      </c>
      <c r="H24" s="890">
        <f t="shared" si="7"/>
        <v>160</v>
      </c>
      <c r="I24" s="890">
        <f t="shared" si="7"/>
        <v>620</v>
      </c>
      <c r="J24" s="890">
        <f t="shared" si="7"/>
        <v>72</v>
      </c>
      <c r="K24" s="890">
        <f t="shared" si="7"/>
        <v>120</v>
      </c>
      <c r="L24" s="890">
        <f t="shared" si="7"/>
        <v>280</v>
      </c>
      <c r="M24" s="890">
        <f t="shared" si="7"/>
        <v>134</v>
      </c>
      <c r="N24" s="890">
        <f t="shared" si="7"/>
        <v>266</v>
      </c>
      <c r="O24" s="890">
        <f t="shared" si="7"/>
        <v>254</v>
      </c>
      <c r="P24" s="890">
        <f t="shared" si="7"/>
        <v>546</v>
      </c>
      <c r="Q24" s="890">
        <f t="shared" si="7"/>
        <v>131</v>
      </c>
      <c r="R24" s="890">
        <f t="shared" si="7"/>
        <v>259</v>
      </c>
      <c r="S24" s="890">
        <f t="shared" si="7"/>
        <v>75</v>
      </c>
      <c r="T24" s="890">
        <f t="shared" si="7"/>
        <v>175</v>
      </c>
      <c r="U24" s="890">
        <f t="shared" si="7"/>
        <v>206</v>
      </c>
      <c r="V24" s="890">
        <f t="shared" si="7"/>
        <v>434</v>
      </c>
      <c r="W24" s="890">
        <f t="shared" si="7"/>
        <v>1440</v>
      </c>
      <c r="X24" s="229"/>
      <c r="AA24" s="229"/>
    </row>
    <row r="25" spans="1:250" s="97" customFormat="1" ht="17.45" customHeight="1" thickBot="1" x14ac:dyDescent="0.3">
      <c r="A25" s="1631" t="s">
        <v>88</v>
      </c>
      <c r="B25" s="1632"/>
      <c r="C25" s="1632"/>
      <c r="D25" s="1632"/>
      <c r="E25" s="1632"/>
      <c r="F25" s="1632"/>
      <c r="G25" s="1632"/>
      <c r="H25" s="1632"/>
      <c r="I25" s="1632"/>
      <c r="J25" s="1632"/>
      <c r="K25" s="1632"/>
      <c r="L25" s="1632"/>
      <c r="M25" s="1632"/>
      <c r="N25" s="1632"/>
      <c r="O25" s="1632"/>
      <c r="P25" s="1632"/>
      <c r="Q25" s="1632"/>
      <c r="R25" s="1632"/>
      <c r="S25" s="1632"/>
      <c r="T25" s="1632"/>
      <c r="U25" s="1632"/>
      <c r="V25" s="1632"/>
      <c r="W25" s="1633"/>
      <c r="X25" s="229"/>
      <c r="AA25" s="229"/>
    </row>
    <row r="26" spans="1:250" s="639" customFormat="1" ht="20.45" customHeight="1" thickBot="1" x14ac:dyDescent="0.3">
      <c r="A26" s="323" t="s">
        <v>89</v>
      </c>
      <c r="B26" s="916">
        <v>10</v>
      </c>
      <c r="C26" s="841">
        <f>B26*27</f>
        <v>270</v>
      </c>
      <c r="D26" s="870">
        <f>B26*18</f>
        <v>180</v>
      </c>
      <c r="E26" s="917" t="s">
        <v>90</v>
      </c>
      <c r="F26" s="917"/>
      <c r="G26" s="918">
        <v>180</v>
      </c>
      <c r="H26" s="919">
        <f>B26*2</f>
        <v>20</v>
      </c>
      <c r="I26" s="919">
        <f>C26-D26</f>
        <v>90</v>
      </c>
      <c r="J26" s="920"/>
      <c r="K26" s="908"/>
      <c r="L26" s="914"/>
      <c r="M26" s="914"/>
      <c r="N26" s="921"/>
      <c r="O26" s="922">
        <f>SUM(K26,M26)</f>
        <v>0</v>
      </c>
      <c r="P26" s="922">
        <f>SUM(L26,N26)</f>
        <v>0</v>
      </c>
      <c r="Q26" s="923"/>
      <c r="R26" s="910"/>
      <c r="S26" s="910"/>
      <c r="T26" s="925">
        <v>180</v>
      </c>
      <c r="U26" s="922">
        <f>SUM(Q26,S26)</f>
        <v>0</v>
      </c>
      <c r="V26" s="926">
        <f>SUM(R26,T26)</f>
        <v>180</v>
      </c>
      <c r="W26" s="852">
        <f>SUM(O26,P26,U26,V26)</f>
        <v>180</v>
      </c>
      <c r="X26" s="229"/>
      <c r="Y26" s="97"/>
      <c r="Z26" s="97"/>
      <c r="AA26" s="229"/>
    </row>
    <row r="27" spans="1:250" s="238" customFormat="1" ht="16.5" customHeight="1" thickBot="1" x14ac:dyDescent="0.3">
      <c r="A27" s="302" t="s">
        <v>21</v>
      </c>
      <c r="B27" s="259">
        <f t="shared" ref="B27:W27" si="8">SUM(B25:B26)</f>
        <v>10</v>
      </c>
      <c r="C27" s="259">
        <f t="shared" si="8"/>
        <v>270</v>
      </c>
      <c r="D27" s="259">
        <f t="shared" si="8"/>
        <v>180</v>
      </c>
      <c r="E27" s="259">
        <f t="shared" si="8"/>
        <v>0</v>
      </c>
      <c r="F27" s="259">
        <f t="shared" si="8"/>
        <v>0</v>
      </c>
      <c r="G27" s="259">
        <f t="shared" si="8"/>
        <v>180</v>
      </c>
      <c r="H27" s="259">
        <f t="shared" si="8"/>
        <v>20</v>
      </c>
      <c r="I27" s="259">
        <f t="shared" si="8"/>
        <v>90</v>
      </c>
      <c r="J27" s="259">
        <f t="shared" si="8"/>
        <v>0</v>
      </c>
      <c r="K27" s="259">
        <f t="shared" si="8"/>
        <v>0</v>
      </c>
      <c r="L27" s="259">
        <f t="shared" si="8"/>
        <v>0</v>
      </c>
      <c r="M27" s="259">
        <f t="shared" si="8"/>
        <v>0</v>
      </c>
      <c r="N27" s="259">
        <f t="shared" si="8"/>
        <v>0</v>
      </c>
      <c r="O27" s="259">
        <f t="shared" si="8"/>
        <v>0</v>
      </c>
      <c r="P27" s="259">
        <f t="shared" si="8"/>
        <v>0</v>
      </c>
      <c r="Q27" s="259">
        <f t="shared" si="8"/>
        <v>0</v>
      </c>
      <c r="R27" s="259">
        <f t="shared" si="8"/>
        <v>0</v>
      </c>
      <c r="S27" s="259">
        <f t="shared" si="8"/>
        <v>0</v>
      </c>
      <c r="T27" s="259">
        <f t="shared" si="8"/>
        <v>180</v>
      </c>
      <c r="U27" s="259">
        <f t="shared" si="8"/>
        <v>0</v>
      </c>
      <c r="V27" s="259">
        <f t="shared" si="8"/>
        <v>180</v>
      </c>
      <c r="W27" s="259">
        <f t="shared" si="8"/>
        <v>180</v>
      </c>
      <c r="X27" s="229"/>
      <c r="Y27" s="97"/>
      <c r="Z27" s="97"/>
      <c r="AA27" s="229"/>
      <c r="AB27" s="434"/>
      <c r="AC27" s="434"/>
      <c r="AD27" s="434"/>
      <c r="AE27" s="434"/>
      <c r="AF27" s="434"/>
      <c r="AG27" s="434"/>
      <c r="AH27" s="434"/>
    </row>
    <row r="28" spans="1:250" s="928" customFormat="1" ht="19.5" customHeight="1" thickBot="1" x14ac:dyDescent="0.3">
      <c r="A28" s="927" t="s">
        <v>11</v>
      </c>
      <c r="B28" s="262">
        <f t="shared" ref="B28:W28" si="9">SUM(B24,B27)</f>
        <v>90</v>
      </c>
      <c r="C28" s="890">
        <f t="shared" si="9"/>
        <v>2430</v>
      </c>
      <c r="D28" s="890">
        <f t="shared" si="9"/>
        <v>1620</v>
      </c>
      <c r="E28" s="956">
        <f t="shared" si="9"/>
        <v>460</v>
      </c>
      <c r="F28" s="890">
        <f t="shared" si="9"/>
        <v>980</v>
      </c>
      <c r="G28" s="890">
        <f t="shared" si="9"/>
        <v>180</v>
      </c>
      <c r="H28" s="890">
        <f t="shared" si="9"/>
        <v>180</v>
      </c>
      <c r="I28" s="890">
        <f t="shared" si="9"/>
        <v>710</v>
      </c>
      <c r="J28" s="956">
        <f t="shared" si="9"/>
        <v>72</v>
      </c>
      <c r="K28" s="890">
        <f t="shared" si="9"/>
        <v>120</v>
      </c>
      <c r="L28" s="890">
        <f t="shared" si="9"/>
        <v>280</v>
      </c>
      <c r="M28" s="890">
        <f t="shared" si="9"/>
        <v>134</v>
      </c>
      <c r="N28" s="890">
        <f t="shared" si="9"/>
        <v>266</v>
      </c>
      <c r="O28" s="890">
        <f t="shared" si="9"/>
        <v>254</v>
      </c>
      <c r="P28" s="890">
        <f t="shared" si="9"/>
        <v>546</v>
      </c>
      <c r="Q28" s="890">
        <f t="shared" si="9"/>
        <v>131</v>
      </c>
      <c r="R28" s="890">
        <f t="shared" si="9"/>
        <v>259</v>
      </c>
      <c r="S28" s="890">
        <f t="shared" si="9"/>
        <v>75</v>
      </c>
      <c r="T28" s="890">
        <f t="shared" si="9"/>
        <v>355</v>
      </c>
      <c r="U28" s="890">
        <f t="shared" si="9"/>
        <v>206</v>
      </c>
      <c r="V28" s="890">
        <f t="shared" si="9"/>
        <v>614</v>
      </c>
      <c r="W28" s="890">
        <f t="shared" si="9"/>
        <v>1620</v>
      </c>
      <c r="X28" s="229"/>
      <c r="Y28" s="97"/>
      <c r="Z28" s="97"/>
      <c r="AA28" s="229"/>
      <c r="AB28" s="97"/>
      <c r="AC28" s="97"/>
      <c r="AD28" s="97"/>
      <c r="AE28" s="97"/>
      <c r="AF28" s="97"/>
      <c r="AG28" s="97"/>
      <c r="AH28" s="97"/>
      <c r="AI28" s="97"/>
      <c r="AJ28" s="97"/>
      <c r="AK28" s="97"/>
      <c r="AL28" s="97"/>
      <c r="AM28" s="97"/>
      <c r="AN28" s="97"/>
      <c r="AO28" s="97"/>
      <c r="AP28" s="97"/>
      <c r="AQ28" s="97"/>
      <c r="AR28" s="97"/>
      <c r="AS28" s="97"/>
      <c r="AT28" s="97"/>
      <c r="AU28" s="97"/>
      <c r="AV28" s="97"/>
      <c r="AW28" s="97"/>
      <c r="AX28" s="97"/>
      <c r="AY28" s="97"/>
      <c r="AZ28" s="97"/>
      <c r="BA28" s="97"/>
      <c r="BB28" s="97"/>
      <c r="BC28" s="97"/>
      <c r="BD28" s="97"/>
      <c r="BE28" s="97"/>
      <c r="BF28" s="97"/>
      <c r="BG28" s="97"/>
      <c r="BH28" s="97"/>
      <c r="BI28" s="97"/>
      <c r="BJ28" s="97"/>
      <c r="BK28" s="97"/>
      <c r="BL28" s="97"/>
      <c r="BM28" s="97"/>
      <c r="BN28" s="97"/>
      <c r="BO28" s="97"/>
      <c r="BP28" s="97"/>
      <c r="BQ28" s="97"/>
      <c r="BR28" s="97"/>
      <c r="BS28" s="97"/>
      <c r="BT28" s="97"/>
      <c r="BU28" s="97"/>
      <c r="BV28" s="97"/>
      <c r="BW28" s="97"/>
      <c r="BX28" s="97"/>
      <c r="BY28" s="97"/>
      <c r="BZ28" s="97"/>
      <c r="CA28" s="97"/>
      <c r="CB28" s="97"/>
      <c r="CC28" s="97"/>
      <c r="CD28" s="97"/>
      <c r="CE28" s="97"/>
      <c r="CF28" s="97"/>
      <c r="CG28" s="97"/>
      <c r="CH28" s="97"/>
      <c r="CI28" s="97"/>
      <c r="CJ28" s="97"/>
      <c r="CK28" s="97"/>
      <c r="CL28" s="97"/>
      <c r="CM28" s="97"/>
      <c r="CN28" s="97"/>
      <c r="CO28" s="97"/>
      <c r="CP28" s="97"/>
      <c r="CQ28" s="97"/>
      <c r="CR28" s="97"/>
      <c r="CS28" s="97"/>
      <c r="CT28" s="97"/>
      <c r="CU28" s="97"/>
      <c r="CV28" s="97"/>
      <c r="CW28" s="97"/>
      <c r="CX28" s="97"/>
      <c r="CY28" s="97"/>
      <c r="CZ28" s="97"/>
      <c r="DA28" s="97"/>
      <c r="DB28" s="97"/>
      <c r="DC28" s="97"/>
      <c r="DD28" s="97"/>
      <c r="DE28" s="97"/>
      <c r="DF28" s="97"/>
      <c r="DG28" s="97"/>
      <c r="DH28" s="97"/>
      <c r="DI28" s="97"/>
      <c r="DJ28" s="97"/>
      <c r="DK28" s="97"/>
      <c r="DL28" s="97"/>
      <c r="DM28" s="97"/>
      <c r="DN28" s="97"/>
      <c r="DO28" s="97"/>
      <c r="DP28" s="97"/>
      <c r="DQ28" s="97"/>
      <c r="DR28" s="97"/>
      <c r="DS28" s="97"/>
      <c r="DT28" s="97"/>
      <c r="DU28" s="97"/>
      <c r="DV28" s="97"/>
      <c r="DW28" s="97"/>
      <c r="DX28" s="97"/>
      <c r="DY28" s="97"/>
      <c r="DZ28" s="97"/>
      <c r="EA28" s="97"/>
      <c r="EB28" s="97"/>
      <c r="EC28" s="97"/>
      <c r="ED28" s="97"/>
      <c r="EE28" s="97"/>
      <c r="EF28" s="97"/>
      <c r="EG28" s="97"/>
      <c r="EH28" s="97"/>
      <c r="EI28" s="97"/>
      <c r="EJ28" s="97"/>
      <c r="EK28" s="97"/>
      <c r="EL28" s="97"/>
      <c r="EM28" s="97"/>
      <c r="EN28" s="97"/>
      <c r="EO28" s="97"/>
      <c r="EP28" s="97"/>
      <c r="EQ28" s="97"/>
      <c r="ER28" s="97"/>
      <c r="ES28" s="97"/>
      <c r="ET28" s="97"/>
      <c r="EU28" s="97"/>
      <c r="EV28" s="97"/>
      <c r="EW28" s="97"/>
      <c r="EX28" s="97"/>
      <c r="EY28" s="97"/>
      <c r="EZ28" s="97"/>
      <c r="FA28" s="97"/>
      <c r="FB28" s="97"/>
      <c r="FC28" s="97"/>
      <c r="FD28" s="97"/>
      <c r="FE28" s="97"/>
      <c r="FF28" s="97"/>
      <c r="FG28" s="97"/>
      <c r="FH28" s="97"/>
      <c r="FI28" s="97"/>
      <c r="FJ28" s="97"/>
      <c r="FK28" s="97"/>
      <c r="FL28" s="97"/>
      <c r="FM28" s="97"/>
      <c r="FN28" s="97"/>
      <c r="FO28" s="97"/>
      <c r="FP28" s="97"/>
      <c r="FQ28" s="97"/>
      <c r="FR28" s="97"/>
      <c r="FS28" s="97"/>
      <c r="FT28" s="97"/>
      <c r="FU28" s="97"/>
      <c r="FV28" s="97"/>
      <c r="FW28" s="97"/>
      <c r="FX28" s="97"/>
      <c r="FY28" s="97"/>
      <c r="FZ28" s="97"/>
      <c r="GA28" s="97"/>
      <c r="GB28" s="97"/>
      <c r="GC28" s="97"/>
      <c r="GD28" s="97"/>
      <c r="GE28" s="97"/>
      <c r="GF28" s="97"/>
      <c r="GG28" s="97"/>
      <c r="GH28" s="97"/>
      <c r="GI28" s="97"/>
      <c r="GJ28" s="97"/>
      <c r="GK28" s="97"/>
      <c r="GL28" s="97"/>
      <c r="GM28" s="97"/>
      <c r="GN28" s="97"/>
      <c r="GO28" s="97"/>
      <c r="GP28" s="97"/>
      <c r="GQ28" s="97"/>
      <c r="GR28" s="97"/>
      <c r="GS28" s="97"/>
      <c r="GT28" s="97"/>
      <c r="GU28" s="97"/>
      <c r="GV28" s="97"/>
      <c r="GW28" s="97"/>
      <c r="GX28" s="97"/>
      <c r="GY28" s="97"/>
      <c r="GZ28" s="97"/>
      <c r="HA28" s="97"/>
      <c r="HB28" s="97"/>
      <c r="HC28" s="97"/>
      <c r="HD28" s="97"/>
      <c r="HE28" s="97"/>
      <c r="HF28" s="97"/>
      <c r="HG28" s="97"/>
      <c r="HH28" s="97"/>
      <c r="HI28" s="97"/>
      <c r="HJ28" s="97"/>
      <c r="HK28" s="97"/>
      <c r="HL28" s="97"/>
      <c r="HM28" s="97"/>
      <c r="HN28" s="97"/>
      <c r="HO28" s="97"/>
      <c r="HP28" s="97"/>
      <c r="HQ28" s="97"/>
      <c r="HR28" s="97"/>
      <c r="HS28" s="97"/>
      <c r="HT28" s="97"/>
      <c r="HU28" s="97"/>
      <c r="HV28" s="97"/>
      <c r="HW28" s="97"/>
      <c r="HX28" s="97"/>
      <c r="HY28" s="97"/>
      <c r="HZ28" s="97"/>
      <c r="IA28" s="97"/>
      <c r="IB28" s="97"/>
      <c r="IC28" s="97"/>
      <c r="ID28" s="97"/>
      <c r="IE28" s="97"/>
      <c r="IF28" s="97"/>
      <c r="IG28" s="97"/>
      <c r="IH28" s="97"/>
      <c r="II28" s="97"/>
      <c r="IJ28" s="97"/>
      <c r="IK28" s="97"/>
      <c r="IL28" s="97"/>
      <c r="IM28" s="97"/>
      <c r="IN28" s="97"/>
      <c r="IO28" s="97"/>
      <c r="IP28" s="97"/>
    </row>
    <row r="29" spans="1:250" s="97" customFormat="1" ht="21" customHeight="1" thickBot="1" x14ac:dyDescent="0.3">
      <c r="A29" s="566" t="s">
        <v>57</v>
      </c>
      <c r="B29" s="255"/>
      <c r="C29" s="257"/>
      <c r="D29" s="257"/>
      <c r="E29" s="256"/>
      <c r="F29" s="257"/>
      <c r="G29" s="255"/>
      <c r="H29" s="255"/>
      <c r="I29" s="255"/>
      <c r="J29" s="256"/>
      <c r="K29" s="255"/>
      <c r="L29" s="255"/>
      <c r="M29" s="255"/>
      <c r="N29" s="255"/>
      <c r="O29" s="255"/>
      <c r="P29" s="255"/>
      <c r="Q29" s="255"/>
      <c r="R29" s="255"/>
      <c r="S29" s="255"/>
      <c r="T29" s="255"/>
      <c r="U29" s="255"/>
      <c r="V29" s="255"/>
      <c r="W29" s="929"/>
      <c r="X29" s="229"/>
      <c r="AA29" s="229"/>
    </row>
    <row r="30" spans="1:250" s="582" customFormat="1" ht="13.5" customHeight="1" thickBot="1" x14ac:dyDescent="0.3">
      <c r="A30" s="930" t="s">
        <v>32</v>
      </c>
      <c r="B30" s="729">
        <v>8</v>
      </c>
      <c r="C30" s="729">
        <v>216</v>
      </c>
      <c r="D30" s="730">
        <v>176</v>
      </c>
      <c r="E30" s="731">
        <v>176</v>
      </c>
      <c r="F30" s="731"/>
      <c r="G30" s="732"/>
      <c r="H30" s="731"/>
      <c r="I30" s="732">
        <v>40</v>
      </c>
      <c r="J30" s="731"/>
      <c r="K30" s="733">
        <v>60</v>
      </c>
      <c r="L30" s="734"/>
      <c r="M30" s="734">
        <v>60</v>
      </c>
      <c r="N30" s="735"/>
      <c r="O30" s="730">
        <v>120</v>
      </c>
      <c r="P30" s="731"/>
      <c r="Q30" s="733">
        <v>56</v>
      </c>
      <c r="R30" s="734"/>
      <c r="S30" s="734"/>
      <c r="T30" s="735"/>
      <c r="U30" s="931">
        <v>56</v>
      </c>
      <c r="V30" s="731"/>
      <c r="W30" s="932">
        <v>176</v>
      </c>
      <c r="X30" s="229"/>
      <c r="Y30" s="97"/>
      <c r="Z30" s="97"/>
      <c r="AA30" s="229"/>
    </row>
    <row r="31" spans="1:250" s="97" customFormat="1" ht="15.75" customHeight="1" x14ac:dyDescent="0.25">
      <c r="A31" s="934"/>
      <c r="B31" s="577"/>
      <c r="C31" s="378"/>
      <c r="D31" s="578"/>
      <c r="E31" s="234"/>
      <c r="F31" s="234"/>
      <c r="G31" s="234"/>
      <c r="H31" s="234"/>
      <c r="I31" s="234"/>
      <c r="J31" s="234"/>
      <c r="K31" s="234"/>
      <c r="L31" s="234"/>
      <c r="M31" s="580"/>
      <c r="N31" s="580"/>
      <c r="O31" s="581"/>
      <c r="P31" s="580"/>
      <c r="Q31" s="234"/>
      <c r="R31" s="234"/>
      <c r="S31" s="234"/>
      <c r="T31" s="582"/>
      <c r="U31" s="578"/>
      <c r="V31" s="582"/>
      <c r="W31" s="578"/>
      <c r="X31" s="229"/>
      <c r="AA31" s="229"/>
    </row>
    <row r="32" spans="1:250" ht="10.5" customHeight="1" x14ac:dyDescent="0.25">
      <c r="D32" s="230"/>
      <c r="J32" s="230"/>
      <c r="K32" s="230"/>
      <c r="L32" s="230"/>
      <c r="M32" s="230"/>
      <c r="N32" s="230"/>
      <c r="O32" s="230"/>
      <c r="P32" s="230"/>
      <c r="Q32" s="230"/>
      <c r="R32" s="230"/>
      <c r="S32" s="230"/>
      <c r="Y32" s="97"/>
      <c r="Z32" s="97"/>
    </row>
    <row r="33" spans="1:27" s="238" customFormat="1" ht="26.25" customHeight="1" x14ac:dyDescent="0.25">
      <c r="A33" s="229"/>
      <c r="B33" s="230"/>
      <c r="C33" s="230"/>
      <c r="D33" s="230"/>
      <c r="E33" s="230"/>
      <c r="F33" s="230"/>
      <c r="G33" s="230"/>
      <c r="H33" s="230"/>
      <c r="I33" s="230"/>
      <c r="J33" s="230"/>
      <c r="K33" s="230"/>
      <c r="L33" s="230"/>
      <c r="M33" s="230"/>
      <c r="N33" s="230"/>
      <c r="O33" s="230"/>
      <c r="P33" s="230"/>
      <c r="Q33" s="230"/>
      <c r="R33" s="230"/>
      <c r="S33" s="230"/>
      <c r="T33" s="229"/>
      <c r="U33" s="229"/>
      <c r="V33" s="229"/>
      <c r="W33" s="229"/>
      <c r="X33" s="229"/>
      <c r="Y33" s="97"/>
      <c r="Z33" s="97"/>
      <c r="AA33" s="229"/>
    </row>
    <row r="34" spans="1:27" s="238" customFormat="1" ht="8.25" customHeight="1" x14ac:dyDescent="0.25">
      <c r="A34" s="229"/>
      <c r="B34" s="230"/>
      <c r="C34" s="230"/>
      <c r="D34" s="230"/>
      <c r="E34" s="230"/>
      <c r="F34" s="230"/>
      <c r="G34" s="230"/>
      <c r="H34" s="230"/>
      <c r="I34" s="230"/>
      <c r="J34" s="230"/>
      <c r="K34" s="230"/>
      <c r="L34" s="230"/>
      <c r="M34" s="230"/>
      <c r="N34" s="230"/>
      <c r="O34" s="230"/>
      <c r="P34" s="230"/>
      <c r="Q34" s="230"/>
      <c r="R34" s="230"/>
      <c r="S34" s="230"/>
      <c r="T34" s="229"/>
      <c r="U34" s="229"/>
      <c r="V34" s="229"/>
      <c r="W34" s="229"/>
      <c r="X34" s="229"/>
      <c r="Y34" s="97"/>
      <c r="Z34" s="97"/>
      <c r="AA34" s="229"/>
    </row>
    <row r="35" spans="1:27" s="238" customFormat="1" ht="15.75" x14ac:dyDescent="0.25">
      <c r="A35" s="229"/>
      <c r="B35" s="230"/>
      <c r="C35" s="230"/>
      <c r="D35" s="229"/>
      <c r="E35" s="230"/>
      <c r="F35" s="230"/>
      <c r="G35" s="230"/>
      <c r="H35" s="230"/>
      <c r="I35" s="230"/>
      <c r="J35" s="229"/>
      <c r="K35" s="229"/>
      <c r="L35" s="229"/>
      <c r="M35" s="229"/>
      <c r="N35" s="229"/>
      <c r="O35" s="229"/>
      <c r="P35" s="229"/>
      <c r="Q35" s="229"/>
      <c r="R35" s="229"/>
      <c r="S35" s="229"/>
      <c r="T35" s="229"/>
      <c r="U35" s="229"/>
      <c r="V35" s="229"/>
      <c r="W35" s="229"/>
      <c r="X35" s="229"/>
      <c r="Y35" s="97"/>
      <c r="Z35" s="97"/>
      <c r="AA35" s="229"/>
    </row>
    <row r="36" spans="1:27" s="238" customFormat="1" ht="15.75" customHeight="1" x14ac:dyDescent="0.25">
      <c r="A36" s="231"/>
      <c r="B36" s="230"/>
      <c r="C36" s="230"/>
      <c r="D36" s="229"/>
      <c r="E36" s="230"/>
      <c r="F36" s="230"/>
      <c r="G36" s="230"/>
      <c r="H36" s="230"/>
      <c r="I36" s="230"/>
      <c r="J36" s="229"/>
      <c r="K36" s="229"/>
      <c r="L36" s="229"/>
      <c r="M36" s="229"/>
      <c r="N36" s="229"/>
      <c r="O36" s="229"/>
      <c r="P36" s="229"/>
      <c r="Q36" s="229"/>
      <c r="R36" s="229"/>
      <c r="S36" s="229"/>
      <c r="T36" s="229"/>
      <c r="U36" s="229"/>
      <c r="V36" s="229"/>
      <c r="W36" s="229"/>
    </row>
  </sheetData>
  <mergeCells count="28">
    <mergeCell ref="U12:V13"/>
    <mergeCell ref="W12:W13"/>
    <mergeCell ref="D10:D14"/>
    <mergeCell ref="E10:E14"/>
    <mergeCell ref="O12:P13"/>
    <mergeCell ref="Q12:R12"/>
    <mergeCell ref="S12:T12"/>
    <mergeCell ref="A8:S8"/>
    <mergeCell ref="A9:S9"/>
    <mergeCell ref="A25:W25"/>
    <mergeCell ref="F10:F14"/>
    <mergeCell ref="G10:G14"/>
    <mergeCell ref="H10:H14"/>
    <mergeCell ref="I10:I14"/>
    <mergeCell ref="J10:J14"/>
    <mergeCell ref="K10:W10"/>
    <mergeCell ref="K11:P11"/>
    <mergeCell ref="Q11:V11"/>
    <mergeCell ref="K12:L12"/>
    <mergeCell ref="M12:N12"/>
    <mergeCell ref="A10:A14"/>
    <mergeCell ref="B10:B14"/>
    <mergeCell ref="C10:C14"/>
    <mergeCell ref="A2:W2"/>
    <mergeCell ref="A3:W3"/>
    <mergeCell ref="A4:W4"/>
    <mergeCell ref="A6:M6"/>
    <mergeCell ref="A7:F7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IV48"/>
  <sheetViews>
    <sheetView topLeftCell="T17" workbookViewId="0">
      <selection activeCell="AI39" sqref="AI39"/>
    </sheetView>
  </sheetViews>
  <sheetFormatPr defaultColWidth="9.140625" defaultRowHeight="12.75" x14ac:dyDescent="0.2"/>
  <cols>
    <col min="1" max="1" width="70.7109375" style="229" customWidth="1"/>
    <col min="2" max="2" width="6.42578125" style="230" customWidth="1"/>
    <col min="3" max="3" width="5.85546875" style="230" customWidth="1"/>
    <col min="4" max="4" width="6.140625" style="229" customWidth="1"/>
    <col min="5" max="5" width="6.42578125" style="230" customWidth="1"/>
    <col min="6" max="6" width="5.7109375" style="230" customWidth="1"/>
    <col min="7" max="8" width="6.42578125" style="230" customWidth="1"/>
    <col min="9" max="9" width="5.7109375" style="230" customWidth="1"/>
    <col min="10" max="28" width="5.7109375" style="229" customWidth="1"/>
    <col min="29" max="30" width="9.140625" style="229"/>
    <col min="31" max="31" width="10.140625" style="229" bestFit="1" customWidth="1"/>
    <col min="32" max="32" width="9.42578125" style="229" bestFit="1" customWidth="1"/>
    <col min="33" max="33" width="11.85546875" style="229" bestFit="1" customWidth="1"/>
    <col min="34" max="34" width="6.140625" style="229" customWidth="1"/>
    <col min="35" max="35" width="30" style="229" customWidth="1"/>
    <col min="36" max="16384" width="9.140625" style="229"/>
  </cols>
  <sheetData>
    <row r="1" spans="1:32" ht="12.75" customHeight="1" x14ac:dyDescent="0.25">
      <c r="A1" s="238"/>
      <c r="B1" s="378"/>
      <c r="C1" s="378"/>
      <c r="D1" s="238"/>
      <c r="J1" s="382"/>
      <c r="R1" s="800"/>
      <c r="S1" s="800"/>
      <c r="V1" s="801"/>
      <c r="W1" s="801"/>
      <c r="X1" s="801"/>
      <c r="Y1" s="801"/>
      <c r="Z1" s="801"/>
      <c r="AA1" s="801"/>
      <c r="AB1" s="801"/>
    </row>
    <row r="2" spans="1:32" ht="15.75" customHeight="1" x14ac:dyDescent="0.2">
      <c r="A2" s="1569" t="s">
        <v>245</v>
      </c>
      <c r="B2" s="1569"/>
      <c r="C2" s="1569"/>
      <c r="D2" s="1569"/>
      <c r="E2" s="1569"/>
      <c r="F2" s="1569"/>
      <c r="G2" s="1569"/>
      <c r="H2" s="1569"/>
      <c r="I2" s="1569"/>
      <c r="J2" s="1569"/>
      <c r="K2" s="1569"/>
      <c r="L2" s="1569"/>
      <c r="M2" s="1569"/>
      <c r="N2" s="1569"/>
      <c r="O2" s="1569"/>
      <c r="P2" s="1569"/>
      <c r="Q2" s="1569"/>
      <c r="R2" s="1569"/>
      <c r="S2" s="1569"/>
      <c r="T2" s="1569"/>
      <c r="U2" s="1569"/>
      <c r="V2" s="1569"/>
      <c r="W2" s="1569"/>
      <c r="X2" s="1569"/>
      <c r="Y2" s="1569"/>
      <c r="Z2" s="1569"/>
      <c r="AA2" s="1569"/>
      <c r="AB2" s="1569"/>
      <c r="AC2" s="1569"/>
    </row>
    <row r="3" spans="1:32" ht="15.75" customHeight="1" x14ac:dyDescent="0.2">
      <c r="A3" s="1569" t="s">
        <v>4</v>
      </c>
      <c r="B3" s="1569"/>
      <c r="C3" s="1569"/>
      <c r="D3" s="1569"/>
      <c r="E3" s="1569"/>
      <c r="F3" s="1569"/>
      <c r="G3" s="1569"/>
      <c r="H3" s="1569"/>
      <c r="I3" s="1569"/>
      <c r="J3" s="1569"/>
      <c r="K3" s="1569"/>
      <c r="L3" s="1569"/>
      <c r="M3" s="1569"/>
      <c r="N3" s="1569"/>
      <c r="O3" s="1569"/>
      <c r="P3" s="1569"/>
      <c r="Q3" s="1569"/>
      <c r="R3" s="1569"/>
      <c r="S3" s="1569"/>
      <c r="T3" s="1569"/>
      <c r="U3" s="1569"/>
      <c r="V3" s="1569"/>
      <c r="W3" s="1569"/>
      <c r="X3" s="1569"/>
      <c r="Y3" s="1569"/>
      <c r="Z3" s="1569"/>
      <c r="AA3" s="1569"/>
      <c r="AB3" s="1569"/>
      <c r="AC3" s="1569"/>
    </row>
    <row r="4" spans="1:32" ht="21.75" customHeight="1" x14ac:dyDescent="0.2">
      <c r="A4" s="1569" t="s">
        <v>246</v>
      </c>
      <c r="B4" s="1569"/>
      <c r="C4" s="1569"/>
      <c r="D4" s="1569"/>
      <c r="E4" s="1569"/>
      <c r="F4" s="1569"/>
      <c r="G4" s="1569"/>
      <c r="H4" s="1569"/>
      <c r="I4" s="1569"/>
      <c r="J4" s="1569"/>
      <c r="K4" s="1569"/>
      <c r="L4" s="1569"/>
      <c r="M4" s="1569"/>
      <c r="N4" s="1569"/>
      <c r="O4" s="1569"/>
      <c r="P4" s="1569"/>
      <c r="Q4" s="1569"/>
      <c r="R4" s="1569"/>
      <c r="S4" s="1569"/>
      <c r="T4" s="1569"/>
      <c r="U4" s="1569"/>
      <c r="V4" s="1569"/>
      <c r="W4" s="1569"/>
      <c r="X4" s="1569"/>
      <c r="Y4" s="1569"/>
      <c r="Z4" s="1569"/>
      <c r="AA4" s="1569"/>
      <c r="AB4" s="1569"/>
      <c r="AC4" s="1569"/>
    </row>
    <row r="5" spans="1:32" ht="12.75" customHeight="1" x14ac:dyDescent="0.25">
      <c r="A5" s="218"/>
      <c r="B5" s="218"/>
      <c r="C5" s="218"/>
      <c r="D5" s="218"/>
      <c r="E5" s="218"/>
      <c r="F5" s="218"/>
      <c r="G5" s="218"/>
      <c r="H5" s="218"/>
      <c r="I5" s="218"/>
      <c r="J5" s="218"/>
      <c r="K5" s="218"/>
      <c r="L5" s="218"/>
      <c r="M5" s="218"/>
      <c r="N5" s="218"/>
      <c r="O5" s="218"/>
      <c r="P5" s="218"/>
      <c r="Q5" s="218"/>
      <c r="R5" s="218"/>
      <c r="S5" s="218"/>
      <c r="T5" s="218"/>
      <c r="U5" s="218"/>
      <c r="V5" s="218"/>
      <c r="W5" s="218"/>
      <c r="X5" s="218"/>
      <c r="Y5" s="218"/>
      <c r="Z5" s="218"/>
      <c r="AA5" s="218"/>
      <c r="AB5" s="218"/>
    </row>
    <row r="6" spans="1:32" ht="17.25" customHeight="1" x14ac:dyDescent="0.25">
      <c r="A6" s="1574" t="s">
        <v>247</v>
      </c>
      <c r="B6" s="1574"/>
      <c r="C6" s="1574"/>
      <c r="D6" s="1574"/>
      <c r="E6" s="1574"/>
      <c r="F6" s="1574"/>
      <c r="G6" s="1574"/>
      <c r="H6" s="1574"/>
      <c r="I6" s="1574"/>
      <c r="J6" s="1574"/>
      <c r="K6" s="1574"/>
      <c r="L6" s="1574"/>
      <c r="M6" s="1574"/>
      <c r="N6" s="379"/>
      <c r="O6" s="379"/>
      <c r="P6" s="379"/>
      <c r="Q6" s="379"/>
      <c r="R6" s="379"/>
      <c r="S6" s="411"/>
    </row>
    <row r="7" spans="1:32" ht="15.75" customHeight="1" x14ac:dyDescent="0.25">
      <c r="A7" s="1574" t="s">
        <v>18</v>
      </c>
      <c r="B7" s="1574"/>
      <c r="C7" s="1574"/>
      <c r="D7" s="1574"/>
      <c r="E7" s="1574"/>
      <c r="F7" s="1574"/>
      <c r="G7" s="378"/>
      <c r="H7" s="378"/>
      <c r="I7" s="378"/>
      <c r="J7" s="238"/>
      <c r="K7" s="238"/>
      <c r="L7" s="238"/>
      <c r="M7" s="238"/>
      <c r="N7" s="238"/>
      <c r="O7" s="238"/>
      <c r="P7" s="238"/>
      <c r="Q7" s="238"/>
      <c r="R7" s="238"/>
      <c r="S7" s="411"/>
    </row>
    <row r="8" spans="1:32" ht="14.25" customHeight="1" x14ac:dyDescent="0.25">
      <c r="A8" s="1586" t="s">
        <v>19</v>
      </c>
      <c r="B8" s="1586"/>
      <c r="C8" s="1586"/>
      <c r="D8" s="1586"/>
      <c r="E8" s="1586"/>
      <c r="F8" s="1586"/>
      <c r="G8" s="1586"/>
      <c r="H8" s="1586"/>
      <c r="I8" s="1586"/>
      <c r="J8" s="1586"/>
      <c r="K8" s="1586"/>
      <c r="L8" s="1586"/>
      <c r="M8" s="1586"/>
      <c r="N8" s="1586"/>
      <c r="O8" s="1586"/>
      <c r="P8" s="1586"/>
      <c r="Q8" s="1586"/>
      <c r="R8" s="1586"/>
      <c r="S8" s="1586"/>
    </row>
    <row r="9" spans="1:32" ht="16.5" customHeight="1" thickBot="1" x14ac:dyDescent="0.3">
      <c r="A9" s="1583" t="s">
        <v>248</v>
      </c>
      <c r="B9" s="1583"/>
      <c r="C9" s="1583"/>
      <c r="D9" s="1583"/>
      <c r="E9" s="1583"/>
      <c r="F9" s="1583"/>
      <c r="G9" s="1583"/>
      <c r="H9" s="1583"/>
      <c r="I9" s="1583"/>
      <c r="J9" s="1583"/>
      <c r="K9" s="1583"/>
      <c r="L9" s="1583"/>
      <c r="M9" s="1583"/>
      <c r="N9" s="1583"/>
      <c r="O9" s="1583"/>
      <c r="P9" s="1583"/>
      <c r="Q9" s="1583"/>
      <c r="R9" s="1583"/>
      <c r="S9" s="1583"/>
    </row>
    <row r="10" spans="1:32" ht="15" customHeight="1" thickBot="1" x14ac:dyDescent="0.25">
      <c r="A10" s="1580" t="s">
        <v>23</v>
      </c>
      <c r="B10" s="1575" t="s">
        <v>14</v>
      </c>
      <c r="C10" s="1590" t="s">
        <v>26</v>
      </c>
      <c r="D10" s="1577" t="s">
        <v>27</v>
      </c>
      <c r="E10" s="1575" t="s">
        <v>1</v>
      </c>
      <c r="F10" s="1570" t="s">
        <v>28</v>
      </c>
      <c r="G10" s="1575" t="s">
        <v>29</v>
      </c>
      <c r="H10" s="1577" t="s">
        <v>30</v>
      </c>
      <c r="I10" s="1575" t="s">
        <v>16</v>
      </c>
      <c r="J10" s="1590" t="s">
        <v>31</v>
      </c>
      <c r="K10" s="1587" t="s">
        <v>5</v>
      </c>
      <c r="L10" s="1588"/>
      <c r="M10" s="1588"/>
      <c r="N10" s="1588"/>
      <c r="O10" s="1588"/>
      <c r="P10" s="1588"/>
      <c r="Q10" s="1588"/>
      <c r="R10" s="1588"/>
      <c r="S10" s="1588"/>
      <c r="T10" s="1588"/>
      <c r="U10" s="1588"/>
      <c r="V10" s="1588"/>
      <c r="W10" s="1588"/>
      <c r="X10" s="1588"/>
      <c r="Y10" s="1588"/>
      <c r="Z10" s="1588"/>
      <c r="AA10" s="1588"/>
      <c r="AB10" s="1588"/>
      <c r="AC10" s="1589"/>
    </row>
    <row r="11" spans="1:32" ht="11.25" customHeight="1" thickBot="1" x14ac:dyDescent="0.25">
      <c r="A11" s="1581"/>
      <c r="B11" s="1576"/>
      <c r="C11" s="1591"/>
      <c r="D11" s="1578"/>
      <c r="E11" s="1576"/>
      <c r="F11" s="1571"/>
      <c r="G11" s="1576"/>
      <c r="H11" s="1578"/>
      <c r="I11" s="1576"/>
      <c r="J11" s="1591"/>
      <c r="K11" s="1592" t="s">
        <v>12</v>
      </c>
      <c r="L11" s="1592"/>
      <c r="M11" s="1593"/>
      <c r="N11" s="1594"/>
      <c r="O11" s="1594"/>
      <c r="P11" s="1595"/>
      <c r="Q11" s="1592" t="s">
        <v>13</v>
      </c>
      <c r="R11" s="1592"/>
      <c r="S11" s="1593"/>
      <c r="T11" s="1594"/>
      <c r="U11" s="1594"/>
      <c r="V11" s="1595"/>
      <c r="W11" s="1592" t="s">
        <v>22</v>
      </c>
      <c r="X11" s="1592"/>
      <c r="Y11" s="1593"/>
      <c r="Z11" s="1594"/>
      <c r="AA11" s="1594"/>
      <c r="AB11" s="1595"/>
      <c r="AC11" s="377"/>
    </row>
    <row r="12" spans="1:32" ht="12.75" customHeight="1" x14ac:dyDescent="0.2">
      <c r="A12" s="1581"/>
      <c r="B12" s="1576"/>
      <c r="C12" s="1591"/>
      <c r="D12" s="1578"/>
      <c r="E12" s="1576"/>
      <c r="F12" s="1571"/>
      <c r="G12" s="1576"/>
      <c r="H12" s="1578"/>
      <c r="I12" s="1576"/>
      <c r="J12" s="1591"/>
      <c r="K12" s="1573" t="s">
        <v>2</v>
      </c>
      <c r="L12" s="1579"/>
      <c r="M12" s="1572" t="s">
        <v>8</v>
      </c>
      <c r="N12" s="1573"/>
      <c r="O12" s="1596" t="s">
        <v>3</v>
      </c>
      <c r="P12" s="1597"/>
      <c r="Q12" s="1573" t="s">
        <v>2</v>
      </c>
      <c r="R12" s="1579"/>
      <c r="S12" s="1572" t="s">
        <v>8</v>
      </c>
      <c r="T12" s="1573"/>
      <c r="U12" s="1596" t="s">
        <v>3</v>
      </c>
      <c r="V12" s="1597"/>
      <c r="W12" s="1573" t="s">
        <v>2</v>
      </c>
      <c r="X12" s="1579"/>
      <c r="Y12" s="1572" t="s">
        <v>8</v>
      </c>
      <c r="Z12" s="1573"/>
      <c r="AA12" s="1596" t="s">
        <v>3</v>
      </c>
      <c r="AB12" s="1597"/>
      <c r="AC12" s="1584" t="s">
        <v>3</v>
      </c>
    </row>
    <row r="13" spans="1:32" ht="12.75" customHeight="1" thickBot="1" x14ac:dyDescent="0.25">
      <c r="A13" s="1581"/>
      <c r="B13" s="1576"/>
      <c r="C13" s="1591"/>
      <c r="D13" s="1578"/>
      <c r="E13" s="1576"/>
      <c r="F13" s="1571"/>
      <c r="G13" s="1576"/>
      <c r="H13" s="1578"/>
      <c r="I13" s="1576"/>
      <c r="J13" s="1591"/>
      <c r="K13" s="376">
        <v>20</v>
      </c>
      <c r="L13" s="375" t="s">
        <v>24</v>
      </c>
      <c r="M13" s="374">
        <v>17</v>
      </c>
      <c r="N13" s="373" t="s">
        <v>24</v>
      </c>
      <c r="O13" s="1598"/>
      <c r="P13" s="1599"/>
      <c r="Q13" s="376">
        <v>20</v>
      </c>
      <c r="R13" s="375" t="s">
        <v>24</v>
      </c>
      <c r="S13" s="374">
        <v>13</v>
      </c>
      <c r="T13" s="373" t="s">
        <v>24</v>
      </c>
      <c r="U13" s="1598"/>
      <c r="V13" s="1599"/>
      <c r="W13" s="376">
        <v>20</v>
      </c>
      <c r="X13" s="375" t="s">
        <v>24</v>
      </c>
      <c r="Y13" s="374">
        <v>9</v>
      </c>
      <c r="Z13" s="373" t="s">
        <v>24</v>
      </c>
      <c r="AA13" s="1598"/>
      <c r="AB13" s="1599"/>
      <c r="AC13" s="1585"/>
    </row>
    <row r="14" spans="1:32" ht="19.5" customHeight="1" thickBot="1" x14ac:dyDescent="0.25">
      <c r="A14" s="1581"/>
      <c r="B14" s="1576"/>
      <c r="C14" s="1591"/>
      <c r="D14" s="1578"/>
      <c r="E14" s="1576"/>
      <c r="F14" s="1571"/>
      <c r="G14" s="1576"/>
      <c r="H14" s="1578"/>
      <c r="I14" s="1576"/>
      <c r="J14" s="1591"/>
      <c r="K14" s="372" t="s">
        <v>9</v>
      </c>
      <c r="L14" s="371" t="s">
        <v>10</v>
      </c>
      <c r="M14" s="370" t="s">
        <v>9</v>
      </c>
      <c r="N14" s="369" t="s">
        <v>10</v>
      </c>
      <c r="O14" s="368" t="s">
        <v>9</v>
      </c>
      <c r="P14" s="367" t="s">
        <v>10</v>
      </c>
      <c r="Q14" s="372" t="s">
        <v>9</v>
      </c>
      <c r="R14" s="371" t="s">
        <v>10</v>
      </c>
      <c r="S14" s="370" t="s">
        <v>9</v>
      </c>
      <c r="T14" s="369" t="s">
        <v>10</v>
      </c>
      <c r="U14" s="367" t="s">
        <v>9</v>
      </c>
      <c r="V14" s="412" t="s">
        <v>10</v>
      </c>
      <c r="W14" s="965" t="s">
        <v>9</v>
      </c>
      <c r="X14" s="371" t="s">
        <v>10</v>
      </c>
      <c r="Y14" s="370" t="s">
        <v>9</v>
      </c>
      <c r="Z14" s="369" t="s">
        <v>10</v>
      </c>
      <c r="AA14" s="966" t="s">
        <v>9</v>
      </c>
      <c r="AB14" s="367" t="s">
        <v>10</v>
      </c>
      <c r="AC14" s="366" t="s">
        <v>6</v>
      </c>
    </row>
    <row r="15" spans="1:32" ht="19.5" customHeight="1" thickBot="1" x14ac:dyDescent="0.25">
      <c r="A15" s="967" t="s">
        <v>39</v>
      </c>
      <c r="B15" s="364"/>
      <c r="C15" s="363"/>
      <c r="D15" s="364"/>
      <c r="E15" s="364"/>
      <c r="F15" s="363"/>
      <c r="G15" s="364"/>
      <c r="H15" s="364"/>
      <c r="I15" s="364"/>
      <c r="J15" s="363"/>
      <c r="K15" s="363"/>
      <c r="L15" s="363"/>
      <c r="M15" s="363"/>
      <c r="N15" s="363"/>
      <c r="O15" s="362"/>
      <c r="P15" s="362"/>
      <c r="Q15" s="363"/>
      <c r="R15" s="363"/>
      <c r="S15" s="363"/>
      <c r="T15" s="363"/>
      <c r="U15" s="362"/>
      <c r="V15" s="362"/>
      <c r="W15" s="363"/>
      <c r="X15" s="363"/>
      <c r="Y15" s="363"/>
      <c r="Z15" s="363"/>
      <c r="AA15" s="362"/>
      <c r="AB15" s="362"/>
      <c r="AC15" s="361"/>
    </row>
    <row r="16" spans="1:32" ht="19.5" customHeight="1" x14ac:dyDescent="0.25">
      <c r="A16" s="968" t="s">
        <v>197</v>
      </c>
      <c r="B16" s="969">
        <v>2</v>
      </c>
      <c r="C16" s="969">
        <f>B16*27</f>
        <v>54</v>
      </c>
      <c r="D16" s="970">
        <f>B16*22</f>
        <v>44</v>
      </c>
      <c r="E16" s="971">
        <f>D16*1</f>
        <v>44</v>
      </c>
      <c r="F16" s="969"/>
      <c r="G16" s="969"/>
      <c r="H16" s="969">
        <f>B16*2</f>
        <v>4</v>
      </c>
      <c r="I16" s="969">
        <f>C16-D16</f>
        <v>10</v>
      </c>
      <c r="J16" s="969"/>
      <c r="K16" s="972">
        <v>44</v>
      </c>
      <c r="L16" s="973"/>
      <c r="M16" s="974"/>
      <c r="N16" s="975"/>
      <c r="O16" s="969">
        <f t="shared" ref="O16:P20" si="0">SUM(K16,M16)</f>
        <v>44</v>
      </c>
      <c r="P16" s="969">
        <f t="shared" si="0"/>
        <v>0</v>
      </c>
      <c r="Q16" s="976"/>
      <c r="R16" s="973"/>
      <c r="S16" s="974"/>
      <c r="T16" s="975"/>
      <c r="U16" s="969">
        <f t="shared" ref="U16:V20" si="1">SUM(Q16,S16)</f>
        <v>0</v>
      </c>
      <c r="V16" s="977">
        <f t="shared" si="1"/>
        <v>0</v>
      </c>
      <c r="W16" s="976"/>
      <c r="X16" s="973"/>
      <c r="Y16" s="974"/>
      <c r="Z16" s="975"/>
      <c r="AA16" s="969">
        <f t="shared" ref="AA16:AB20" si="2">SUM(W16,Y16)</f>
        <v>0</v>
      </c>
      <c r="AB16" s="977">
        <f t="shared" si="2"/>
        <v>0</v>
      </c>
      <c r="AC16" s="978">
        <f>SUM(O16,P16,U16,V16,AA16,AB16)</f>
        <v>44</v>
      </c>
      <c r="AE16" s="98"/>
      <c r="AF16" s="98"/>
    </row>
    <row r="17" spans="1:256" ht="19.5" customHeight="1" x14ac:dyDescent="0.25">
      <c r="A17" s="979" t="s">
        <v>198</v>
      </c>
      <c r="B17" s="980"/>
      <c r="C17" s="969"/>
      <c r="D17" s="970"/>
      <c r="E17" s="971"/>
      <c r="F17" s="969"/>
      <c r="G17" s="969"/>
      <c r="H17" s="969"/>
      <c r="I17" s="969"/>
      <c r="J17" s="969"/>
      <c r="K17" s="743"/>
      <c r="L17" s="973"/>
      <c r="M17" s="974"/>
      <c r="N17" s="975"/>
      <c r="O17" s="969"/>
      <c r="P17" s="969"/>
      <c r="Q17" s="976"/>
      <c r="R17" s="973"/>
      <c r="S17" s="974"/>
      <c r="T17" s="975"/>
      <c r="U17" s="969"/>
      <c r="V17" s="977"/>
      <c r="W17" s="976"/>
      <c r="X17" s="973"/>
      <c r="Y17" s="974"/>
      <c r="Z17" s="975"/>
      <c r="AA17" s="969"/>
      <c r="AB17" s="977"/>
      <c r="AC17" s="978"/>
      <c r="AE17" s="98"/>
      <c r="AF17" s="98"/>
    </row>
    <row r="18" spans="1:256" ht="19.5" customHeight="1" x14ac:dyDescent="0.25">
      <c r="A18" s="478" t="s">
        <v>249</v>
      </c>
      <c r="B18" s="981">
        <v>1</v>
      </c>
      <c r="C18" s="969">
        <f>B18*27</f>
        <v>27</v>
      </c>
      <c r="D18" s="982">
        <v>22</v>
      </c>
      <c r="E18" s="983">
        <v>22</v>
      </c>
      <c r="F18" s="316"/>
      <c r="G18" s="317"/>
      <c r="H18" s="317">
        <v>2</v>
      </c>
      <c r="I18" s="317">
        <v>5</v>
      </c>
      <c r="J18" s="316">
        <v>2</v>
      </c>
      <c r="K18" s="459">
        <v>22</v>
      </c>
      <c r="L18" s="984"/>
      <c r="M18" s="985"/>
      <c r="N18" s="986"/>
      <c r="O18" s="317">
        <f t="shared" si="0"/>
        <v>22</v>
      </c>
      <c r="P18" s="317">
        <f t="shared" si="0"/>
        <v>0</v>
      </c>
      <c r="Q18" s="987"/>
      <c r="R18" s="984"/>
      <c r="S18" s="985"/>
      <c r="T18" s="986"/>
      <c r="U18" s="317">
        <f t="shared" si="1"/>
        <v>0</v>
      </c>
      <c r="V18" s="988">
        <f t="shared" si="1"/>
        <v>0</v>
      </c>
      <c r="W18" s="987"/>
      <c r="X18" s="984"/>
      <c r="Y18" s="985"/>
      <c r="Z18" s="986"/>
      <c r="AA18" s="317">
        <f t="shared" si="2"/>
        <v>0</v>
      </c>
      <c r="AB18" s="988">
        <f t="shared" si="2"/>
        <v>0</v>
      </c>
      <c r="AC18" s="989">
        <f>SUM(O18,P18,U18,V18,AA18,AB18)</f>
        <v>22</v>
      </c>
      <c r="AE18" s="98"/>
      <c r="AF18" s="98"/>
    </row>
    <row r="19" spans="1:256" ht="19.5" customHeight="1" x14ac:dyDescent="0.25">
      <c r="A19" s="478" t="s">
        <v>250</v>
      </c>
      <c r="B19" s="990">
        <v>5</v>
      </c>
      <c r="C19" s="969">
        <f>B19*27</f>
        <v>135</v>
      </c>
      <c r="D19" s="982">
        <v>44</v>
      </c>
      <c r="E19" s="316"/>
      <c r="F19" s="983">
        <v>44</v>
      </c>
      <c r="G19" s="317"/>
      <c r="H19" s="317">
        <v>2</v>
      </c>
      <c r="I19" s="317">
        <v>5</v>
      </c>
      <c r="J19" s="316">
        <v>2</v>
      </c>
      <c r="K19" s="987"/>
      <c r="L19" s="984"/>
      <c r="M19" s="985"/>
      <c r="N19" s="986"/>
      <c r="O19" s="317">
        <f t="shared" si="0"/>
        <v>0</v>
      </c>
      <c r="P19" s="317">
        <f t="shared" si="0"/>
        <v>0</v>
      </c>
      <c r="Q19" s="987"/>
      <c r="R19" s="984"/>
      <c r="S19" s="985"/>
      <c r="T19" s="986"/>
      <c r="U19" s="317">
        <f t="shared" si="1"/>
        <v>0</v>
      </c>
      <c r="V19" s="988">
        <f t="shared" si="1"/>
        <v>0</v>
      </c>
      <c r="W19" s="987"/>
      <c r="X19" s="991">
        <v>44</v>
      </c>
      <c r="Y19" s="985"/>
      <c r="Z19" s="986"/>
      <c r="AA19" s="317">
        <f t="shared" si="2"/>
        <v>0</v>
      </c>
      <c r="AB19" s="988">
        <f t="shared" si="2"/>
        <v>44</v>
      </c>
      <c r="AC19" s="989">
        <f>SUM(O19,P19,U19,V19,AA19,AB19)</f>
        <v>44</v>
      </c>
      <c r="AE19" s="98"/>
      <c r="AF19" s="98"/>
    </row>
    <row r="20" spans="1:256" ht="19.5" customHeight="1" thickBot="1" x14ac:dyDescent="0.3">
      <c r="A20" s="992" t="s">
        <v>201</v>
      </c>
      <c r="B20" s="981">
        <v>2</v>
      </c>
      <c r="C20" s="317">
        <v>54</v>
      </c>
      <c r="D20" s="982">
        <v>44</v>
      </c>
      <c r="E20" s="983">
        <v>44</v>
      </c>
      <c r="F20" s="316"/>
      <c r="G20" s="317"/>
      <c r="H20" s="317">
        <v>4</v>
      </c>
      <c r="I20" s="317">
        <v>10</v>
      </c>
      <c r="J20" s="316">
        <v>3</v>
      </c>
      <c r="K20" s="459">
        <v>22</v>
      </c>
      <c r="L20" s="984"/>
      <c r="M20" s="993">
        <v>22</v>
      </c>
      <c r="N20" s="986"/>
      <c r="O20" s="317">
        <f t="shared" si="0"/>
        <v>44</v>
      </c>
      <c r="P20" s="317">
        <f t="shared" si="0"/>
        <v>0</v>
      </c>
      <c r="Q20" s="987"/>
      <c r="R20" s="984"/>
      <c r="S20" s="985"/>
      <c r="T20" s="986"/>
      <c r="U20" s="317">
        <f t="shared" si="1"/>
        <v>0</v>
      </c>
      <c r="V20" s="988">
        <f t="shared" si="1"/>
        <v>0</v>
      </c>
      <c r="W20" s="987"/>
      <c r="X20" s="984"/>
      <c r="Y20" s="985"/>
      <c r="Z20" s="986"/>
      <c r="AA20" s="317">
        <f t="shared" si="2"/>
        <v>0</v>
      </c>
      <c r="AB20" s="988">
        <f t="shared" si="2"/>
        <v>0</v>
      </c>
      <c r="AC20" s="989">
        <f>SUM(O20,P20,U20,V20,AA20,AB20)</f>
        <v>44</v>
      </c>
      <c r="AE20" s="98"/>
      <c r="AF20" s="98"/>
    </row>
    <row r="21" spans="1:256" ht="19.5" customHeight="1" thickBot="1" x14ac:dyDescent="0.3">
      <c r="A21" s="994" t="s">
        <v>42</v>
      </c>
      <c r="B21" s="995"/>
      <c r="C21" s="793"/>
      <c r="D21" s="996"/>
      <c r="E21" s="996"/>
      <c r="F21" s="996"/>
      <c r="G21" s="996"/>
      <c r="H21" s="996"/>
      <c r="I21" s="996"/>
      <c r="J21" s="996"/>
      <c r="K21" s="997"/>
      <c r="L21" s="997"/>
      <c r="M21" s="997"/>
      <c r="N21" s="997"/>
      <c r="O21" s="997"/>
      <c r="P21" s="997"/>
      <c r="Q21" s="997"/>
      <c r="R21" s="997"/>
      <c r="S21" s="997"/>
      <c r="T21" s="997"/>
      <c r="U21" s="997"/>
      <c r="V21" s="997"/>
      <c r="W21" s="997"/>
      <c r="X21" s="997"/>
      <c r="Y21" s="997"/>
      <c r="Z21" s="997"/>
      <c r="AA21" s="997"/>
      <c r="AB21" s="997"/>
      <c r="AC21" s="998"/>
      <c r="AE21" s="98"/>
      <c r="AF21" s="98"/>
    </row>
    <row r="22" spans="1:256" s="97" customFormat="1" ht="19.5" customHeight="1" x14ac:dyDescent="0.25">
      <c r="A22" s="999" t="s">
        <v>251</v>
      </c>
      <c r="B22" s="318">
        <v>10</v>
      </c>
      <c r="C22" s="317">
        <f t="shared" ref="C22:C28" si="3">B22*27</f>
        <v>270</v>
      </c>
      <c r="D22" s="982">
        <v>220</v>
      </c>
      <c r="E22" s="983">
        <v>66</v>
      </c>
      <c r="F22" s="983">
        <v>154</v>
      </c>
      <c r="G22" s="317"/>
      <c r="H22" s="317">
        <f t="shared" ref="H22:H28" si="4">B22*2</f>
        <v>20</v>
      </c>
      <c r="I22" s="317">
        <f t="shared" ref="I22:I28" si="5">C22-D22</f>
        <v>50</v>
      </c>
      <c r="J22" s="316">
        <f t="shared" ref="J22:J28" si="6">B22-1.5</f>
        <v>8.5</v>
      </c>
      <c r="K22" s="459">
        <v>51</v>
      </c>
      <c r="L22" s="991">
        <v>119</v>
      </c>
      <c r="M22" s="1000">
        <f>E22-K22</f>
        <v>15</v>
      </c>
      <c r="N22" s="1000">
        <f>F22-L22</f>
        <v>35</v>
      </c>
      <c r="O22" s="1001">
        <f t="shared" ref="O22:P33" si="7">SUM(K22,M22)</f>
        <v>66</v>
      </c>
      <c r="P22" s="1001">
        <f t="shared" si="7"/>
        <v>154</v>
      </c>
      <c r="Q22" s="987"/>
      <c r="R22" s="1002"/>
      <c r="S22" s="1003"/>
      <c r="T22" s="1004"/>
      <c r="U22" s="1001">
        <f t="shared" ref="U22:V33" si="8">SUM(Q22,S22)</f>
        <v>0</v>
      </c>
      <c r="V22" s="1005">
        <f t="shared" si="8"/>
        <v>0</v>
      </c>
      <c r="W22" s="987"/>
      <c r="X22" s="1002"/>
      <c r="Y22" s="1003"/>
      <c r="Z22" s="1004"/>
      <c r="AA22" s="1001">
        <f t="shared" ref="AA22:AB28" si="9">SUM(W22,Y22)</f>
        <v>0</v>
      </c>
      <c r="AB22" s="1005">
        <f t="shared" si="9"/>
        <v>0</v>
      </c>
      <c r="AC22" s="989">
        <f t="shared" ref="AC22:AC33" si="10">SUM(O22,P22,U22,V22,AA22,AB22)</f>
        <v>220</v>
      </c>
      <c r="AE22" s="98"/>
      <c r="AF22" s="1644"/>
      <c r="AG22" s="1644"/>
    </row>
    <row r="23" spans="1:256" s="97" customFormat="1" ht="19.5" customHeight="1" x14ac:dyDescent="0.25">
      <c r="A23" s="1006" t="s">
        <v>203</v>
      </c>
      <c r="B23" s="1007"/>
      <c r="C23" s="1008"/>
      <c r="D23" s="1009">
        <v>44</v>
      </c>
      <c r="E23" s="1010">
        <v>44</v>
      </c>
      <c r="F23" s="1010"/>
      <c r="G23" s="1008"/>
      <c r="H23" s="1008"/>
      <c r="I23" s="1008"/>
      <c r="J23" s="1010"/>
      <c r="K23" s="1011">
        <v>22</v>
      </c>
      <c r="L23" s="1012"/>
      <c r="M23" s="1013">
        <v>22</v>
      </c>
      <c r="N23" s="1007"/>
      <c r="O23" s="1009">
        <v>44</v>
      </c>
      <c r="P23" s="1009">
        <v>0</v>
      </c>
      <c r="Q23" s="1011"/>
      <c r="R23" s="1014"/>
      <c r="S23" s="1015"/>
      <c r="T23" s="1016"/>
      <c r="U23" s="1009">
        <v>0</v>
      </c>
      <c r="V23" s="1017">
        <v>0</v>
      </c>
      <c r="W23" s="1011"/>
      <c r="X23" s="1014"/>
      <c r="Y23" s="1015"/>
      <c r="Z23" s="1016"/>
      <c r="AA23" s="1009">
        <v>0</v>
      </c>
      <c r="AB23" s="1017">
        <v>0</v>
      </c>
      <c r="AC23" s="1009">
        <v>44</v>
      </c>
      <c r="AE23" s="98"/>
      <c r="AF23" s="98"/>
    </row>
    <row r="24" spans="1:256" s="97" customFormat="1" ht="19.5" customHeight="1" x14ac:dyDescent="0.25">
      <c r="A24" s="1018" t="s">
        <v>252</v>
      </c>
      <c r="B24" s="1019">
        <v>15</v>
      </c>
      <c r="C24" s="317">
        <f t="shared" si="3"/>
        <v>405</v>
      </c>
      <c r="D24" s="982">
        <f>B24*22</f>
        <v>330</v>
      </c>
      <c r="E24" s="983">
        <f>D24*0.3</f>
        <v>99</v>
      </c>
      <c r="F24" s="983">
        <f>D24-E24</f>
        <v>231</v>
      </c>
      <c r="G24" s="317"/>
      <c r="H24" s="317">
        <f t="shared" si="4"/>
        <v>30</v>
      </c>
      <c r="I24" s="317">
        <f t="shared" si="5"/>
        <v>75</v>
      </c>
      <c r="J24" s="316">
        <f t="shared" si="6"/>
        <v>13.5</v>
      </c>
      <c r="K24" s="987"/>
      <c r="L24" s="984"/>
      <c r="M24" s="993">
        <v>34</v>
      </c>
      <c r="N24" s="986"/>
      <c r="O24" s="1001">
        <f t="shared" si="7"/>
        <v>34</v>
      </c>
      <c r="P24" s="1001">
        <f t="shared" si="7"/>
        <v>0</v>
      </c>
      <c r="Q24" s="459">
        <v>65</v>
      </c>
      <c r="R24" s="991">
        <v>215</v>
      </c>
      <c r="S24" s="985"/>
      <c r="T24" s="1020">
        <v>16</v>
      </c>
      <c r="U24" s="1001">
        <f t="shared" si="8"/>
        <v>65</v>
      </c>
      <c r="V24" s="1005">
        <f t="shared" si="8"/>
        <v>231</v>
      </c>
      <c r="W24" s="1021"/>
      <c r="X24" s="1002"/>
      <c r="Y24" s="1003"/>
      <c r="Z24" s="1004"/>
      <c r="AA24" s="1001">
        <f t="shared" si="9"/>
        <v>0</v>
      </c>
      <c r="AB24" s="1005">
        <f t="shared" si="9"/>
        <v>0</v>
      </c>
      <c r="AC24" s="989">
        <f t="shared" si="10"/>
        <v>330</v>
      </c>
      <c r="AE24" s="98"/>
      <c r="AF24" s="98"/>
    </row>
    <row r="25" spans="1:256" s="97" customFormat="1" ht="19.5" customHeight="1" x14ac:dyDescent="0.25">
      <c r="A25" s="1022" t="s">
        <v>253</v>
      </c>
      <c r="B25" s="318">
        <v>10</v>
      </c>
      <c r="C25" s="317">
        <f t="shared" si="3"/>
        <v>270</v>
      </c>
      <c r="D25" s="982">
        <f>B25*22</f>
        <v>220</v>
      </c>
      <c r="E25" s="983">
        <f>D25*0.3</f>
        <v>66</v>
      </c>
      <c r="F25" s="983">
        <f>D25-E25</f>
        <v>154</v>
      </c>
      <c r="G25" s="317"/>
      <c r="H25" s="317">
        <f t="shared" si="4"/>
        <v>20</v>
      </c>
      <c r="I25" s="317">
        <f>C25-D25</f>
        <v>50</v>
      </c>
      <c r="J25" s="316">
        <f t="shared" si="6"/>
        <v>8.5</v>
      </c>
      <c r="K25" s="987"/>
      <c r="L25" s="984"/>
      <c r="M25" s="985"/>
      <c r="N25" s="986"/>
      <c r="O25" s="1001">
        <f t="shared" si="7"/>
        <v>0</v>
      </c>
      <c r="P25" s="1001">
        <f t="shared" si="7"/>
        <v>0</v>
      </c>
      <c r="Q25" s="987"/>
      <c r="R25" s="984"/>
      <c r="S25" s="993">
        <v>66</v>
      </c>
      <c r="T25" s="1020">
        <v>100</v>
      </c>
      <c r="U25" s="1001">
        <f t="shared" si="8"/>
        <v>66</v>
      </c>
      <c r="V25" s="1005">
        <f t="shared" si="8"/>
        <v>100</v>
      </c>
      <c r="W25" s="987"/>
      <c r="X25" s="991">
        <v>54</v>
      </c>
      <c r="Y25" s="1003"/>
      <c r="Z25" s="1004"/>
      <c r="AA25" s="1001">
        <f t="shared" si="9"/>
        <v>0</v>
      </c>
      <c r="AB25" s="1005">
        <f t="shared" si="9"/>
        <v>54</v>
      </c>
      <c r="AC25" s="989">
        <f t="shared" si="10"/>
        <v>220</v>
      </c>
      <c r="AE25" s="98"/>
      <c r="AF25" s="98"/>
    </row>
    <row r="26" spans="1:256" s="97" customFormat="1" ht="19.5" customHeight="1" x14ac:dyDescent="0.25">
      <c r="A26" s="1023" t="s">
        <v>254</v>
      </c>
      <c r="B26" s="318">
        <v>5</v>
      </c>
      <c r="C26" s="317">
        <f>B26*27</f>
        <v>135</v>
      </c>
      <c r="D26" s="982">
        <v>110</v>
      </c>
      <c r="E26" s="983">
        <v>33</v>
      </c>
      <c r="F26" s="983">
        <v>77</v>
      </c>
      <c r="G26" s="317"/>
      <c r="H26" s="317">
        <f t="shared" si="4"/>
        <v>10</v>
      </c>
      <c r="I26" s="317">
        <v>25</v>
      </c>
      <c r="J26" s="316">
        <f t="shared" si="6"/>
        <v>3.5</v>
      </c>
      <c r="K26" s="987"/>
      <c r="L26" s="984"/>
      <c r="M26" s="993">
        <v>33</v>
      </c>
      <c r="N26" s="1020">
        <v>77</v>
      </c>
      <c r="O26" s="1001">
        <f t="shared" si="7"/>
        <v>33</v>
      </c>
      <c r="P26" s="1001">
        <f t="shared" si="7"/>
        <v>77</v>
      </c>
      <c r="Q26" s="987"/>
      <c r="R26" s="984"/>
      <c r="S26" s="985"/>
      <c r="T26" s="986"/>
      <c r="U26" s="1001">
        <f t="shared" si="8"/>
        <v>0</v>
      </c>
      <c r="V26" s="1005">
        <f t="shared" si="8"/>
        <v>0</v>
      </c>
      <c r="W26" s="987"/>
      <c r="X26" s="984"/>
      <c r="Y26" s="985"/>
      <c r="Z26" s="986"/>
      <c r="AA26" s="1001">
        <f t="shared" si="9"/>
        <v>0</v>
      </c>
      <c r="AB26" s="1005">
        <f t="shared" si="9"/>
        <v>0</v>
      </c>
      <c r="AC26" s="989">
        <f t="shared" si="10"/>
        <v>110</v>
      </c>
      <c r="AE26" s="98"/>
      <c r="AF26" s="1644"/>
      <c r="AG26" s="1644"/>
    </row>
    <row r="27" spans="1:256" s="97" customFormat="1" ht="19.5" customHeight="1" x14ac:dyDescent="0.25">
      <c r="A27" s="1023" t="s">
        <v>255</v>
      </c>
      <c r="B27" s="318">
        <v>5</v>
      </c>
      <c r="C27" s="317">
        <f t="shared" si="3"/>
        <v>135</v>
      </c>
      <c r="D27" s="982">
        <v>110</v>
      </c>
      <c r="E27" s="983">
        <f>D27*0.3</f>
        <v>33</v>
      </c>
      <c r="F27" s="983">
        <f>D27-E27</f>
        <v>77</v>
      </c>
      <c r="G27" s="318"/>
      <c r="H27" s="318">
        <f>B27*2</f>
        <v>10</v>
      </c>
      <c r="I27" s="318">
        <v>25</v>
      </c>
      <c r="J27" s="348">
        <f>B27-1.5</f>
        <v>3.5</v>
      </c>
      <c r="K27" s="431"/>
      <c r="L27" s="314"/>
      <c r="M27" s="347"/>
      <c r="N27" s="708"/>
      <c r="O27" s="311">
        <f t="shared" si="7"/>
        <v>0</v>
      </c>
      <c r="P27" s="311">
        <f t="shared" si="7"/>
        <v>0</v>
      </c>
      <c r="Q27" s="315"/>
      <c r="R27" s="314"/>
      <c r="S27" s="347"/>
      <c r="T27" s="708"/>
      <c r="U27" s="311">
        <f t="shared" si="8"/>
        <v>0</v>
      </c>
      <c r="V27" s="1024">
        <f t="shared" si="8"/>
        <v>0</v>
      </c>
      <c r="W27" s="459">
        <v>33</v>
      </c>
      <c r="X27" s="991">
        <v>77</v>
      </c>
      <c r="Y27" s="347"/>
      <c r="Z27" s="708"/>
      <c r="AA27" s="311">
        <f t="shared" si="9"/>
        <v>33</v>
      </c>
      <c r="AB27" s="1024">
        <f t="shared" si="9"/>
        <v>77</v>
      </c>
      <c r="AC27" s="989">
        <f t="shared" si="10"/>
        <v>110</v>
      </c>
      <c r="AE27" s="98"/>
      <c r="AF27" s="98"/>
    </row>
    <row r="28" spans="1:256" s="97" customFormat="1" ht="30" customHeight="1" x14ac:dyDescent="0.25">
      <c r="A28" s="1023" t="s">
        <v>256</v>
      </c>
      <c r="B28" s="318">
        <v>15</v>
      </c>
      <c r="C28" s="317">
        <f t="shared" si="3"/>
        <v>405</v>
      </c>
      <c r="D28" s="982">
        <f>B28*22</f>
        <v>330</v>
      </c>
      <c r="E28" s="983">
        <f>D28*0.3</f>
        <v>99</v>
      </c>
      <c r="F28" s="983">
        <f>D28-E28</f>
        <v>231</v>
      </c>
      <c r="G28" s="317"/>
      <c r="H28" s="317">
        <f t="shared" si="4"/>
        <v>30</v>
      </c>
      <c r="I28" s="317">
        <f t="shared" si="5"/>
        <v>75</v>
      </c>
      <c r="J28" s="316">
        <f t="shared" si="6"/>
        <v>13.5</v>
      </c>
      <c r="K28" s="1025"/>
      <c r="L28" s="1002"/>
      <c r="M28" s="1003"/>
      <c r="N28" s="1004"/>
      <c r="O28" s="1001">
        <f t="shared" si="7"/>
        <v>0</v>
      </c>
      <c r="P28" s="1001">
        <f t="shared" si="7"/>
        <v>0</v>
      </c>
      <c r="Q28" s="987"/>
      <c r="R28" s="984"/>
      <c r="S28" s="985"/>
      <c r="T28" s="986"/>
      <c r="U28" s="1001">
        <f>SUM(Q28,S28)</f>
        <v>0</v>
      </c>
      <c r="V28" s="1005">
        <f t="shared" si="8"/>
        <v>0</v>
      </c>
      <c r="W28" s="459">
        <v>99</v>
      </c>
      <c r="X28" s="991">
        <v>231</v>
      </c>
      <c r="Y28" s="985"/>
      <c r="Z28" s="986"/>
      <c r="AA28" s="1001">
        <f t="shared" si="9"/>
        <v>99</v>
      </c>
      <c r="AB28" s="1005">
        <f t="shared" si="9"/>
        <v>231</v>
      </c>
      <c r="AC28" s="989">
        <f t="shared" si="10"/>
        <v>330</v>
      </c>
      <c r="AE28" s="98"/>
      <c r="AF28" s="98"/>
    </row>
    <row r="29" spans="1:256" s="97" customFormat="1" ht="19.5" customHeight="1" thickBot="1" x14ac:dyDescent="0.3">
      <c r="A29" s="1026" t="s">
        <v>257</v>
      </c>
      <c r="B29" s="1027"/>
      <c r="C29" s="1027"/>
      <c r="D29" s="1028">
        <v>22</v>
      </c>
      <c r="E29" s="1029">
        <v>22</v>
      </c>
      <c r="F29" s="1029"/>
      <c r="G29" s="1027"/>
      <c r="H29" s="1027"/>
      <c r="I29" s="1027"/>
      <c r="J29" s="1029"/>
      <c r="K29" s="1030"/>
      <c r="L29" s="1031"/>
      <c r="M29" s="1032"/>
      <c r="N29" s="1033"/>
      <c r="O29" s="1028">
        <v>0</v>
      </c>
      <c r="P29" s="1028">
        <v>0</v>
      </c>
      <c r="Q29" s="1030"/>
      <c r="R29" s="1034"/>
      <c r="S29" s="1035"/>
      <c r="T29" s="1036"/>
      <c r="U29" s="1028">
        <v>0</v>
      </c>
      <c r="V29" s="1037">
        <v>0</v>
      </c>
      <c r="W29" s="1030">
        <v>22</v>
      </c>
      <c r="X29" s="1034"/>
      <c r="Y29" s="1035"/>
      <c r="Z29" s="1036"/>
      <c r="AA29" s="1028">
        <v>22</v>
      </c>
      <c r="AB29" s="1037">
        <v>0</v>
      </c>
      <c r="AC29" s="1028">
        <v>22</v>
      </c>
      <c r="AE29" s="98"/>
      <c r="AF29" s="98"/>
    </row>
    <row r="30" spans="1:256" s="238" customFormat="1" ht="19.5" customHeight="1" thickBot="1" x14ac:dyDescent="0.3">
      <c r="A30" s="264" t="s">
        <v>20</v>
      </c>
      <c r="B30" s="259">
        <f>SUM(B16:B29)</f>
        <v>70</v>
      </c>
      <c r="C30" s="259">
        <f t="shared" ref="C30:AC30" si="11">SUM(C16:C29)</f>
        <v>1890</v>
      </c>
      <c r="D30" s="259">
        <f>SUM(D16:D29)</f>
        <v>1540</v>
      </c>
      <c r="E30" s="259">
        <f t="shared" si="11"/>
        <v>572</v>
      </c>
      <c r="F30" s="259">
        <f t="shared" si="11"/>
        <v>968</v>
      </c>
      <c r="G30" s="259">
        <f t="shared" si="11"/>
        <v>0</v>
      </c>
      <c r="H30" s="259">
        <f t="shared" si="11"/>
        <v>132</v>
      </c>
      <c r="I30" s="259">
        <f t="shared" si="11"/>
        <v>330</v>
      </c>
      <c r="J30" s="259">
        <f t="shared" si="11"/>
        <v>58</v>
      </c>
      <c r="K30" s="259">
        <f t="shared" si="11"/>
        <v>161</v>
      </c>
      <c r="L30" s="259">
        <f t="shared" si="11"/>
        <v>119</v>
      </c>
      <c r="M30" s="259">
        <f t="shared" si="11"/>
        <v>126</v>
      </c>
      <c r="N30" s="259">
        <f t="shared" si="11"/>
        <v>112</v>
      </c>
      <c r="O30" s="259">
        <f t="shared" si="11"/>
        <v>287</v>
      </c>
      <c r="P30" s="259">
        <f t="shared" si="11"/>
        <v>231</v>
      </c>
      <c r="Q30" s="259">
        <f t="shared" si="11"/>
        <v>65</v>
      </c>
      <c r="R30" s="259">
        <f t="shared" si="11"/>
        <v>215</v>
      </c>
      <c r="S30" s="259">
        <f t="shared" si="11"/>
        <v>66</v>
      </c>
      <c r="T30" s="259">
        <f t="shared" si="11"/>
        <v>116</v>
      </c>
      <c r="U30" s="259">
        <f t="shared" si="11"/>
        <v>131</v>
      </c>
      <c r="V30" s="259">
        <f t="shared" si="11"/>
        <v>331</v>
      </c>
      <c r="W30" s="259">
        <f t="shared" si="11"/>
        <v>154</v>
      </c>
      <c r="X30" s="259">
        <f t="shared" si="11"/>
        <v>406</v>
      </c>
      <c r="Y30" s="259">
        <f t="shared" si="11"/>
        <v>0</v>
      </c>
      <c r="Z30" s="259">
        <f t="shared" si="11"/>
        <v>0</v>
      </c>
      <c r="AA30" s="259">
        <f t="shared" si="11"/>
        <v>154</v>
      </c>
      <c r="AB30" s="259">
        <f t="shared" si="11"/>
        <v>406</v>
      </c>
      <c r="AC30" s="259">
        <f t="shared" si="11"/>
        <v>1540</v>
      </c>
      <c r="AD30" s="97"/>
      <c r="AE30" s="97"/>
      <c r="AF30" s="98"/>
      <c r="AG30" s="97"/>
      <c r="AH30" s="434"/>
      <c r="AI30" s="434"/>
      <c r="AJ30" s="434"/>
      <c r="AK30" s="434"/>
      <c r="AL30" s="434"/>
      <c r="AM30" s="434"/>
      <c r="AN30" s="434"/>
    </row>
    <row r="31" spans="1:256" s="928" customFormat="1" ht="19.5" customHeight="1" thickBot="1" x14ac:dyDescent="0.3">
      <c r="A31" s="1038" t="s">
        <v>258</v>
      </c>
      <c r="B31" s="1039"/>
      <c r="C31" s="1040"/>
      <c r="D31" s="793"/>
      <c r="E31" s="793"/>
      <c r="F31" s="793"/>
      <c r="G31" s="793"/>
      <c r="H31" s="793"/>
      <c r="I31" s="1041"/>
      <c r="J31" s="793"/>
      <c r="K31" s="793"/>
      <c r="L31" s="793"/>
      <c r="M31" s="793"/>
      <c r="N31" s="793"/>
      <c r="O31" s="793"/>
      <c r="P31" s="793"/>
      <c r="Q31" s="793"/>
      <c r="R31" s="793"/>
      <c r="S31" s="793"/>
      <c r="T31" s="793"/>
      <c r="U31" s="793"/>
      <c r="V31" s="1040"/>
      <c r="W31" s="793"/>
      <c r="X31" s="793"/>
      <c r="Y31" s="793"/>
      <c r="Z31" s="793"/>
      <c r="AA31" s="793"/>
      <c r="AB31" s="1040"/>
      <c r="AC31" s="254"/>
      <c r="AD31" s="97"/>
      <c r="AE31" s="97"/>
      <c r="AF31" s="97"/>
      <c r="AG31" s="97"/>
      <c r="AH31" s="97"/>
      <c r="AI31" s="97"/>
      <c r="AJ31" s="97"/>
      <c r="AK31" s="97"/>
      <c r="AL31" s="97"/>
      <c r="AM31" s="97"/>
      <c r="AN31" s="97"/>
      <c r="AO31" s="97"/>
      <c r="AP31" s="97"/>
      <c r="AQ31" s="97"/>
      <c r="AR31" s="97"/>
      <c r="AS31" s="97"/>
      <c r="AT31" s="97"/>
      <c r="AU31" s="97"/>
      <c r="AV31" s="97"/>
      <c r="AW31" s="97"/>
      <c r="AX31" s="97"/>
      <c r="AY31" s="97"/>
      <c r="AZ31" s="97"/>
      <c r="BA31" s="97"/>
      <c r="BB31" s="97"/>
      <c r="BC31" s="97"/>
      <c r="BD31" s="97"/>
      <c r="BE31" s="97"/>
      <c r="BF31" s="97"/>
      <c r="BG31" s="97"/>
      <c r="BH31" s="97"/>
      <c r="BI31" s="97"/>
      <c r="BJ31" s="97"/>
      <c r="BK31" s="97"/>
      <c r="BL31" s="97"/>
      <c r="BM31" s="97"/>
      <c r="BN31" s="97"/>
      <c r="BO31" s="97"/>
      <c r="BP31" s="97"/>
      <c r="BQ31" s="97"/>
      <c r="BR31" s="97"/>
      <c r="BS31" s="97"/>
      <c r="BT31" s="97"/>
      <c r="BU31" s="97"/>
      <c r="BV31" s="97"/>
      <c r="BW31" s="97"/>
      <c r="BX31" s="97"/>
      <c r="BY31" s="97"/>
      <c r="BZ31" s="97"/>
      <c r="CA31" s="97"/>
      <c r="CB31" s="97"/>
      <c r="CC31" s="97"/>
      <c r="CD31" s="97"/>
      <c r="CE31" s="97"/>
      <c r="CF31" s="97"/>
      <c r="CG31" s="97"/>
      <c r="CH31" s="97"/>
      <c r="CI31" s="97"/>
      <c r="CJ31" s="97"/>
      <c r="CK31" s="97"/>
      <c r="CL31" s="97"/>
      <c r="CM31" s="97"/>
      <c r="CN31" s="97"/>
      <c r="CO31" s="97"/>
      <c r="CP31" s="97"/>
      <c r="CQ31" s="97"/>
      <c r="CR31" s="97"/>
      <c r="CS31" s="97"/>
      <c r="CT31" s="97"/>
      <c r="CU31" s="97"/>
      <c r="CV31" s="97"/>
      <c r="CW31" s="97"/>
      <c r="CX31" s="97"/>
      <c r="CY31" s="97"/>
      <c r="CZ31" s="97"/>
      <c r="DA31" s="97"/>
      <c r="DB31" s="97"/>
      <c r="DC31" s="97"/>
      <c r="DD31" s="97"/>
      <c r="DE31" s="97"/>
      <c r="DF31" s="97"/>
      <c r="DG31" s="97"/>
      <c r="DH31" s="97"/>
      <c r="DI31" s="97"/>
      <c r="DJ31" s="97"/>
      <c r="DK31" s="97"/>
      <c r="DL31" s="97"/>
      <c r="DM31" s="97"/>
      <c r="DN31" s="97"/>
      <c r="DO31" s="97"/>
      <c r="DP31" s="97"/>
      <c r="DQ31" s="97"/>
      <c r="DR31" s="97"/>
      <c r="DS31" s="97"/>
      <c r="DT31" s="97"/>
      <c r="DU31" s="97"/>
      <c r="DV31" s="97"/>
      <c r="DW31" s="97"/>
      <c r="DX31" s="97"/>
      <c r="DY31" s="97"/>
      <c r="DZ31" s="97"/>
      <c r="EA31" s="97"/>
      <c r="EB31" s="97"/>
      <c r="EC31" s="97"/>
      <c r="ED31" s="97"/>
      <c r="EE31" s="97"/>
      <c r="EF31" s="97"/>
      <c r="EG31" s="97"/>
      <c r="EH31" s="97"/>
      <c r="EI31" s="97"/>
      <c r="EJ31" s="97"/>
      <c r="EK31" s="97"/>
      <c r="EL31" s="97"/>
      <c r="EM31" s="97"/>
      <c r="EN31" s="97"/>
      <c r="EO31" s="97"/>
      <c r="EP31" s="97"/>
      <c r="EQ31" s="97"/>
      <c r="ER31" s="97"/>
      <c r="ES31" s="97"/>
      <c r="ET31" s="97"/>
      <c r="EU31" s="97"/>
      <c r="EV31" s="97"/>
      <c r="EW31" s="97"/>
      <c r="EX31" s="97"/>
      <c r="EY31" s="97"/>
      <c r="EZ31" s="97"/>
      <c r="FA31" s="97"/>
      <c r="FB31" s="97"/>
      <c r="FC31" s="97"/>
      <c r="FD31" s="97"/>
      <c r="FE31" s="97"/>
      <c r="FF31" s="97"/>
      <c r="FG31" s="97"/>
      <c r="FH31" s="97"/>
      <c r="FI31" s="97"/>
      <c r="FJ31" s="97"/>
      <c r="FK31" s="97"/>
      <c r="FL31" s="97"/>
      <c r="FM31" s="97"/>
      <c r="FN31" s="97"/>
      <c r="FO31" s="97"/>
      <c r="FP31" s="97"/>
      <c r="FQ31" s="97"/>
      <c r="FR31" s="97"/>
      <c r="FS31" s="97"/>
      <c r="FT31" s="97"/>
      <c r="FU31" s="97"/>
      <c r="FV31" s="97"/>
      <c r="FW31" s="97"/>
      <c r="FX31" s="97"/>
      <c r="FY31" s="97"/>
      <c r="FZ31" s="97"/>
      <c r="GA31" s="97"/>
      <c r="GB31" s="97"/>
      <c r="GC31" s="97"/>
      <c r="GD31" s="97"/>
      <c r="GE31" s="97"/>
      <c r="GF31" s="97"/>
      <c r="GG31" s="97"/>
      <c r="GH31" s="97"/>
      <c r="GI31" s="97"/>
      <c r="GJ31" s="97"/>
      <c r="GK31" s="97"/>
      <c r="GL31" s="97"/>
      <c r="GM31" s="97"/>
      <c r="GN31" s="97"/>
      <c r="GO31" s="97"/>
      <c r="GP31" s="97"/>
      <c r="GQ31" s="97"/>
      <c r="GR31" s="97"/>
      <c r="GS31" s="97"/>
      <c r="GT31" s="97"/>
      <c r="GU31" s="97"/>
      <c r="GV31" s="97"/>
      <c r="GW31" s="97"/>
      <c r="GX31" s="97"/>
      <c r="GY31" s="97"/>
      <c r="GZ31" s="97"/>
      <c r="HA31" s="97"/>
      <c r="HB31" s="97"/>
      <c r="HC31" s="97"/>
      <c r="HD31" s="97"/>
      <c r="HE31" s="97"/>
      <c r="HF31" s="97"/>
      <c r="HG31" s="97"/>
      <c r="HH31" s="97"/>
      <c r="HI31" s="97"/>
      <c r="HJ31" s="97"/>
      <c r="HK31" s="97"/>
      <c r="HL31" s="97"/>
      <c r="HM31" s="97"/>
      <c r="HN31" s="97"/>
      <c r="HO31" s="97"/>
      <c r="HP31" s="97"/>
      <c r="HQ31" s="97"/>
      <c r="HR31" s="97"/>
      <c r="HS31" s="97"/>
      <c r="HT31" s="97"/>
      <c r="HU31" s="97"/>
      <c r="HV31" s="97"/>
      <c r="HW31" s="97"/>
      <c r="HX31" s="97"/>
      <c r="HY31" s="97"/>
      <c r="HZ31" s="97"/>
      <c r="IA31" s="97"/>
      <c r="IB31" s="97"/>
      <c r="IC31" s="97"/>
      <c r="ID31" s="97"/>
      <c r="IE31" s="97"/>
      <c r="IF31" s="97"/>
      <c r="IG31" s="97"/>
      <c r="IH31" s="97"/>
      <c r="II31" s="97"/>
      <c r="IJ31" s="97"/>
      <c r="IK31" s="97"/>
      <c r="IL31" s="97"/>
      <c r="IM31" s="97"/>
      <c r="IN31" s="97"/>
      <c r="IO31" s="97"/>
      <c r="IP31" s="97"/>
      <c r="IQ31" s="97"/>
      <c r="IR31" s="97"/>
      <c r="IS31" s="97"/>
      <c r="IT31" s="97"/>
      <c r="IU31" s="97"/>
      <c r="IV31" s="97"/>
    </row>
    <row r="32" spans="1:256" s="97" customFormat="1" ht="19.5" customHeight="1" x14ac:dyDescent="0.25">
      <c r="A32" s="1023" t="s">
        <v>259</v>
      </c>
      <c r="B32" s="977">
        <v>5</v>
      </c>
      <c r="C32" s="988">
        <f>B32*27</f>
        <v>135</v>
      </c>
      <c r="D32" s="982">
        <f>B32*22</f>
        <v>110</v>
      </c>
      <c r="E32" s="1042">
        <f>D32*0.3</f>
        <v>33</v>
      </c>
      <c r="F32" s="1042">
        <f>D32-E32</f>
        <v>77</v>
      </c>
      <c r="G32" s="969"/>
      <c r="H32" s="317">
        <f>B32*2</f>
        <v>10</v>
      </c>
      <c r="I32" s="317">
        <f>C32-D32</f>
        <v>25</v>
      </c>
      <c r="J32" s="316">
        <f>B32*1.5</f>
        <v>7.5</v>
      </c>
      <c r="K32" s="1043"/>
      <c r="L32" s="1044"/>
      <c r="M32" s="1045"/>
      <c r="N32" s="1046"/>
      <c r="O32" s="1047"/>
      <c r="P32" s="1047"/>
      <c r="Q32" s="1043"/>
      <c r="R32" s="1044"/>
      <c r="S32" s="1045"/>
      <c r="T32" s="1046"/>
      <c r="U32" s="1047"/>
      <c r="V32" s="1048"/>
      <c r="W32" s="743"/>
      <c r="X32" s="744"/>
      <c r="Y32" s="974"/>
      <c r="Z32" s="1049"/>
      <c r="AA32" s="1047">
        <v>0</v>
      </c>
      <c r="AB32" s="1048">
        <v>0</v>
      </c>
      <c r="AC32" s="970">
        <v>0</v>
      </c>
    </row>
    <row r="33" spans="1:34" s="97" customFormat="1" ht="19.5" customHeight="1" x14ac:dyDescent="0.25">
      <c r="A33" s="1023" t="s">
        <v>260</v>
      </c>
      <c r="B33" s="1050">
        <v>5</v>
      </c>
      <c r="C33" s="988">
        <f>B33*27</f>
        <v>135</v>
      </c>
      <c r="D33" s="982">
        <f>B33*22</f>
        <v>110</v>
      </c>
      <c r="E33" s="1042">
        <f>D33*0.3</f>
        <v>33</v>
      </c>
      <c r="F33" s="1042">
        <f>D33-E33</f>
        <v>77</v>
      </c>
      <c r="G33" s="306"/>
      <c r="H33" s="317">
        <f>B33*2</f>
        <v>10</v>
      </c>
      <c r="I33" s="317">
        <f>C33-D33</f>
        <v>25</v>
      </c>
      <c r="J33" s="316">
        <f>B33*1.5</f>
        <v>7.5</v>
      </c>
      <c r="K33" s="1051"/>
      <c r="L33" s="1052"/>
      <c r="M33" s="1053"/>
      <c r="N33" s="1054"/>
      <c r="O33" s="1001">
        <f t="shared" si="7"/>
        <v>0</v>
      </c>
      <c r="P33" s="1001">
        <f>SUM(L33,N33)</f>
        <v>0</v>
      </c>
      <c r="Q33" s="1051"/>
      <c r="R33" s="1055"/>
      <c r="S33" s="1053"/>
      <c r="T33" s="1054"/>
      <c r="U33" s="1001">
        <f t="shared" si="8"/>
        <v>0</v>
      </c>
      <c r="V33" s="1005">
        <f>SUM(R33,T33)</f>
        <v>0</v>
      </c>
      <c r="W33" s="1056">
        <v>33</v>
      </c>
      <c r="X33" s="1057">
        <v>77</v>
      </c>
      <c r="Y33" s="1053"/>
      <c r="Z33" s="1054"/>
      <c r="AA33" s="1001">
        <f>SUM(W33,Y33)</f>
        <v>33</v>
      </c>
      <c r="AB33" s="1005">
        <v>77</v>
      </c>
      <c r="AC33" s="989">
        <f t="shared" si="10"/>
        <v>110</v>
      </c>
    </row>
    <row r="34" spans="1:34" s="97" customFormat="1" ht="19.5" customHeight="1" x14ac:dyDescent="0.25">
      <c r="A34" s="1058" t="s">
        <v>261</v>
      </c>
      <c r="B34" s="1050">
        <v>5</v>
      </c>
      <c r="C34" s="1050">
        <f>B34*27</f>
        <v>135</v>
      </c>
      <c r="D34" s="1059">
        <f>B34*22</f>
        <v>110</v>
      </c>
      <c r="E34" s="1042">
        <f>D34*0.3</f>
        <v>33</v>
      </c>
      <c r="F34" s="1060">
        <f>D34-E34</f>
        <v>77</v>
      </c>
      <c r="G34" s="306"/>
      <c r="H34" s="306">
        <f>B34*2</f>
        <v>10</v>
      </c>
      <c r="I34" s="306">
        <f>C34-D34</f>
        <v>25</v>
      </c>
      <c r="J34" s="305">
        <f>B34*1.5</f>
        <v>7.5</v>
      </c>
      <c r="K34" s="1051"/>
      <c r="L34" s="1052"/>
      <c r="M34" s="1053"/>
      <c r="N34" s="1054"/>
      <c r="O34" s="1061">
        <f>SUM(K34,M34)</f>
        <v>0</v>
      </c>
      <c r="P34" s="1061">
        <f>SUM(L34,N34)</f>
        <v>0</v>
      </c>
      <c r="Q34" s="1051"/>
      <c r="R34" s="1055"/>
      <c r="S34" s="1062"/>
      <c r="T34" s="1063"/>
      <c r="U34" s="1061">
        <f>SUM(Q34,S34)</f>
        <v>0</v>
      </c>
      <c r="V34" s="1064">
        <f>SUM(R34,T34)</f>
        <v>0</v>
      </c>
      <c r="W34" s="1065"/>
      <c r="X34" s="303"/>
      <c r="Y34" s="1066">
        <v>33</v>
      </c>
      <c r="Z34" s="1067">
        <v>77</v>
      </c>
      <c r="AA34" s="1061">
        <f>SUM(W34,Y34)</f>
        <v>33</v>
      </c>
      <c r="AB34" s="1064">
        <f>SUM(X34,Z34)</f>
        <v>77</v>
      </c>
      <c r="AC34" s="1068">
        <f>SUM(O34,P34,U34,V34,AA34,AB34)</f>
        <v>110</v>
      </c>
    </row>
    <row r="35" spans="1:34" s="97" customFormat="1" ht="19.5" customHeight="1" x14ac:dyDescent="0.25">
      <c r="A35" s="1069" t="s">
        <v>64</v>
      </c>
      <c r="B35" s="1070"/>
      <c r="C35" s="662"/>
      <c r="D35" s="391"/>
      <c r="E35" s="391"/>
      <c r="F35" s="391"/>
      <c r="G35" s="391"/>
      <c r="H35" s="391"/>
      <c r="I35" s="391"/>
      <c r="J35" s="393"/>
      <c r="K35" s="394"/>
      <c r="L35" s="391"/>
      <c r="M35" s="391"/>
      <c r="N35" s="391"/>
      <c r="O35" s="394"/>
      <c r="P35" s="394"/>
      <c r="Q35" s="394"/>
      <c r="R35" s="394"/>
      <c r="S35" s="394"/>
      <c r="T35" s="394"/>
      <c r="U35" s="394"/>
      <c r="V35" s="1071"/>
      <c r="W35" s="391"/>
      <c r="X35" s="391"/>
      <c r="Y35" s="391"/>
      <c r="Z35" s="391"/>
      <c r="AA35" s="394"/>
      <c r="AB35" s="1071"/>
      <c r="AC35" s="395"/>
    </row>
    <row r="36" spans="1:34" s="97" customFormat="1" ht="19.5" customHeight="1" thickBot="1" x14ac:dyDescent="0.3">
      <c r="A36" s="1072" t="s">
        <v>55</v>
      </c>
      <c r="B36" s="306">
        <v>10</v>
      </c>
      <c r="C36" s="306">
        <f>B36*27</f>
        <v>270</v>
      </c>
      <c r="D36" s="1059">
        <f>B36*22</f>
        <v>220</v>
      </c>
      <c r="E36" s="305" t="s">
        <v>25</v>
      </c>
      <c r="F36" s="305"/>
      <c r="G36" s="1060">
        <v>220</v>
      </c>
      <c r="H36" s="306">
        <f>B36*2</f>
        <v>20</v>
      </c>
      <c r="I36" s="306">
        <f>C36-D36</f>
        <v>50</v>
      </c>
      <c r="J36" s="306"/>
      <c r="K36" s="1051"/>
      <c r="L36" s="1062"/>
      <c r="M36" s="1062"/>
      <c r="N36" s="1073"/>
      <c r="O36" s="1061">
        <f>SUM(K36,M36)</f>
        <v>0</v>
      </c>
      <c r="P36" s="1061">
        <f>SUM(L36,N36)</f>
        <v>0</v>
      </c>
      <c r="Q36" s="1051"/>
      <c r="R36" s="1062"/>
      <c r="S36" s="1062"/>
      <c r="T36" s="1073"/>
      <c r="U36" s="1061">
        <f>SUM(Q36,S36)</f>
        <v>0</v>
      </c>
      <c r="V36" s="1064">
        <f>SUM(R36,T36)</f>
        <v>0</v>
      </c>
      <c r="W36" s="1065"/>
      <c r="X36" s="1053"/>
      <c r="Y36" s="1053"/>
      <c r="Z36" s="1074">
        <v>220</v>
      </c>
      <c r="AA36" s="1061">
        <f>SUM(W36,Y36)</f>
        <v>0</v>
      </c>
      <c r="AB36" s="1064">
        <f>SUM(X36,Z36)</f>
        <v>220</v>
      </c>
      <c r="AC36" s="1059">
        <f>SUM(O36,P36,U36,V36,AA36,AB36)</f>
        <v>220</v>
      </c>
      <c r="AE36" s="98"/>
      <c r="AF36" s="1644"/>
      <c r="AG36" s="1644"/>
    </row>
    <row r="37" spans="1:34" s="238" customFormat="1" ht="19.5" customHeight="1" thickBot="1" x14ac:dyDescent="0.3">
      <c r="A37" s="1075" t="s">
        <v>21</v>
      </c>
      <c r="B37" s="259">
        <f>SUM(B33:B36)</f>
        <v>20</v>
      </c>
      <c r="C37" s="259">
        <f t="shared" ref="C37:AC37" si="12">SUM(C33:C36)</f>
        <v>540</v>
      </c>
      <c r="D37" s="259">
        <f t="shared" si="12"/>
        <v>440</v>
      </c>
      <c r="E37" s="259">
        <f t="shared" si="12"/>
        <v>66</v>
      </c>
      <c r="F37" s="259">
        <f t="shared" si="12"/>
        <v>154</v>
      </c>
      <c r="G37" s="259">
        <f t="shared" si="12"/>
        <v>220</v>
      </c>
      <c r="H37" s="259">
        <f t="shared" si="12"/>
        <v>40</v>
      </c>
      <c r="I37" s="259">
        <f t="shared" si="12"/>
        <v>100</v>
      </c>
      <c r="J37" s="259">
        <f t="shared" si="12"/>
        <v>15</v>
      </c>
      <c r="K37" s="259">
        <f t="shared" si="12"/>
        <v>0</v>
      </c>
      <c r="L37" s="259">
        <f t="shared" si="12"/>
        <v>0</v>
      </c>
      <c r="M37" s="259">
        <f t="shared" si="12"/>
        <v>0</v>
      </c>
      <c r="N37" s="259">
        <f t="shared" si="12"/>
        <v>0</v>
      </c>
      <c r="O37" s="259">
        <f t="shared" si="12"/>
        <v>0</v>
      </c>
      <c r="P37" s="259">
        <f t="shared" si="12"/>
        <v>0</v>
      </c>
      <c r="Q37" s="259">
        <f t="shared" si="12"/>
        <v>0</v>
      </c>
      <c r="R37" s="259">
        <f t="shared" si="12"/>
        <v>0</v>
      </c>
      <c r="S37" s="259">
        <f t="shared" si="12"/>
        <v>0</v>
      </c>
      <c r="T37" s="259">
        <f t="shared" si="12"/>
        <v>0</v>
      </c>
      <c r="U37" s="259">
        <f t="shared" si="12"/>
        <v>0</v>
      </c>
      <c r="V37" s="259">
        <f t="shared" si="12"/>
        <v>0</v>
      </c>
      <c r="W37" s="259">
        <f t="shared" si="12"/>
        <v>33</v>
      </c>
      <c r="X37" s="259">
        <f t="shared" si="12"/>
        <v>77</v>
      </c>
      <c r="Y37" s="259">
        <f t="shared" si="12"/>
        <v>33</v>
      </c>
      <c r="Z37" s="259">
        <f t="shared" si="12"/>
        <v>297</v>
      </c>
      <c r="AA37" s="259">
        <f t="shared" si="12"/>
        <v>66</v>
      </c>
      <c r="AB37" s="259">
        <f t="shared" si="12"/>
        <v>374</v>
      </c>
      <c r="AC37" s="259">
        <f t="shared" si="12"/>
        <v>440</v>
      </c>
      <c r="AD37" s="97"/>
      <c r="AF37" s="935"/>
      <c r="AG37" s="935"/>
      <c r="AH37" s="935"/>
    </row>
    <row r="38" spans="1:34" s="238" customFormat="1" ht="19.5" customHeight="1" thickBot="1" x14ac:dyDescent="0.3">
      <c r="A38" s="261" t="s">
        <v>11</v>
      </c>
      <c r="B38" s="259">
        <f>SUM(B30,B37)</f>
        <v>90</v>
      </c>
      <c r="C38" s="259">
        <f t="shared" ref="C38:AC38" si="13">SUM(C30,C37)</f>
        <v>2430</v>
      </c>
      <c r="D38" s="259">
        <f t="shared" si="13"/>
        <v>1980</v>
      </c>
      <c r="E38" s="259">
        <f t="shared" si="13"/>
        <v>638</v>
      </c>
      <c r="F38" s="259">
        <f t="shared" si="13"/>
        <v>1122</v>
      </c>
      <c r="G38" s="259">
        <f t="shared" si="13"/>
        <v>220</v>
      </c>
      <c r="H38" s="259">
        <f t="shared" si="13"/>
        <v>172</v>
      </c>
      <c r="I38" s="259">
        <f t="shared" si="13"/>
        <v>430</v>
      </c>
      <c r="J38" s="259">
        <f t="shared" si="13"/>
        <v>73</v>
      </c>
      <c r="K38" s="259">
        <f t="shared" si="13"/>
        <v>161</v>
      </c>
      <c r="L38" s="259">
        <f t="shared" si="13"/>
        <v>119</v>
      </c>
      <c r="M38" s="259">
        <f t="shared" si="13"/>
        <v>126</v>
      </c>
      <c r="N38" s="259">
        <f t="shared" si="13"/>
        <v>112</v>
      </c>
      <c r="O38" s="259">
        <f t="shared" si="13"/>
        <v>287</v>
      </c>
      <c r="P38" s="259">
        <f t="shared" si="13"/>
        <v>231</v>
      </c>
      <c r="Q38" s="259">
        <f t="shared" si="13"/>
        <v>65</v>
      </c>
      <c r="R38" s="259">
        <f t="shared" si="13"/>
        <v>215</v>
      </c>
      <c r="S38" s="259">
        <f t="shared" si="13"/>
        <v>66</v>
      </c>
      <c r="T38" s="259">
        <f t="shared" si="13"/>
        <v>116</v>
      </c>
      <c r="U38" s="259">
        <f t="shared" si="13"/>
        <v>131</v>
      </c>
      <c r="V38" s="259">
        <f t="shared" si="13"/>
        <v>331</v>
      </c>
      <c r="W38" s="259">
        <f t="shared" si="13"/>
        <v>187</v>
      </c>
      <c r="X38" s="259">
        <f t="shared" si="13"/>
        <v>483</v>
      </c>
      <c r="Y38" s="259">
        <f t="shared" si="13"/>
        <v>33</v>
      </c>
      <c r="Z38" s="259">
        <f t="shared" si="13"/>
        <v>297</v>
      </c>
      <c r="AA38" s="259">
        <f t="shared" si="13"/>
        <v>220</v>
      </c>
      <c r="AB38" s="259">
        <f t="shared" si="13"/>
        <v>780</v>
      </c>
      <c r="AC38" s="259">
        <f t="shared" si="13"/>
        <v>1980</v>
      </c>
      <c r="AD38" s="97"/>
      <c r="AF38" s="935"/>
      <c r="AG38" s="935"/>
      <c r="AH38" s="935"/>
    </row>
    <row r="39" spans="1:34" s="238" customFormat="1" ht="19.5" customHeight="1" thickBot="1" x14ac:dyDescent="0.3">
      <c r="A39" s="566" t="s">
        <v>57</v>
      </c>
      <c r="B39" s="1076"/>
      <c r="C39" s="793"/>
      <c r="D39" s="793"/>
      <c r="E39" s="1077"/>
      <c r="F39" s="793"/>
      <c r="G39" s="1076"/>
      <c r="H39" s="1076"/>
      <c r="I39" s="1076"/>
      <c r="J39" s="1077"/>
      <c r="K39" s="1076"/>
      <c r="L39" s="1076"/>
      <c r="M39" s="1076"/>
      <c r="N39" s="1076"/>
      <c r="O39" s="1076"/>
      <c r="P39" s="1076"/>
      <c r="Q39" s="1076"/>
      <c r="R39" s="1076"/>
      <c r="S39" s="1076"/>
      <c r="T39" s="1076"/>
      <c r="U39" s="1076"/>
      <c r="V39" s="1076"/>
      <c r="W39" s="1076"/>
      <c r="X39" s="1076"/>
      <c r="Y39" s="1076"/>
      <c r="Z39" s="1076"/>
      <c r="AA39" s="1076"/>
      <c r="AB39" s="1076"/>
      <c r="AC39" s="1078"/>
      <c r="AD39" s="97"/>
    </row>
    <row r="40" spans="1:34" s="237" customFormat="1" ht="19.5" customHeight="1" thickBot="1" x14ac:dyDescent="0.25">
      <c r="A40" s="930" t="s">
        <v>32</v>
      </c>
      <c r="B40" s="729">
        <v>8</v>
      </c>
      <c r="C40" s="729">
        <f>$B$40*22</f>
        <v>176</v>
      </c>
      <c r="D40" s="190">
        <f>$B$40*22</f>
        <v>176</v>
      </c>
      <c r="E40" s="246">
        <v>88</v>
      </c>
      <c r="F40" s="246"/>
      <c r="G40" s="251"/>
      <c r="H40" s="246"/>
      <c r="I40" s="251"/>
      <c r="J40" s="246"/>
      <c r="K40" s="250">
        <v>40</v>
      </c>
      <c r="L40" s="249"/>
      <c r="M40" s="249">
        <v>34</v>
      </c>
      <c r="N40" s="248"/>
      <c r="O40" s="247">
        <f>SUM(K40:N40)</f>
        <v>74</v>
      </c>
      <c r="P40" s="246"/>
      <c r="Q40" s="250">
        <v>40</v>
      </c>
      <c r="R40" s="249"/>
      <c r="S40" s="249">
        <v>26</v>
      </c>
      <c r="T40" s="248"/>
      <c r="U40" s="1079">
        <f>SUM(Q40:T40)</f>
        <v>66</v>
      </c>
      <c r="V40" s="246"/>
      <c r="W40" s="250">
        <v>20</v>
      </c>
      <c r="X40" s="249"/>
      <c r="Y40" s="249">
        <v>16</v>
      </c>
      <c r="Z40" s="248"/>
      <c r="AA40" s="1079">
        <f>SUM(W40:Z40)</f>
        <v>36</v>
      </c>
      <c r="AB40" s="246"/>
      <c r="AC40" s="245">
        <f>SUM(O40,U40,AA40)</f>
        <v>176</v>
      </c>
    </row>
    <row r="41" spans="1:34" ht="9" customHeight="1" x14ac:dyDescent="0.25">
      <c r="A41" s="934"/>
      <c r="B41" s="577"/>
      <c r="C41" s="378"/>
      <c r="D41" s="578"/>
      <c r="E41" s="579"/>
      <c r="F41" s="234"/>
      <c r="G41" s="234"/>
      <c r="H41" s="234"/>
      <c r="I41" s="234"/>
      <c r="J41" s="234"/>
      <c r="K41" s="234"/>
      <c r="L41" s="234"/>
      <c r="M41" s="580"/>
      <c r="N41" s="580"/>
      <c r="O41" s="581"/>
      <c r="P41" s="580"/>
      <c r="Q41" s="234"/>
      <c r="R41" s="234"/>
      <c r="S41" s="234"/>
      <c r="T41" s="582"/>
      <c r="U41" s="578"/>
      <c r="V41" s="582"/>
      <c r="W41" s="582"/>
      <c r="X41" s="582"/>
      <c r="Y41" s="582"/>
      <c r="Z41" s="582"/>
      <c r="AA41" s="578"/>
      <c r="AB41" s="582"/>
      <c r="AC41" s="578"/>
    </row>
    <row r="42" spans="1:34" x14ac:dyDescent="0.2">
      <c r="A42" s="1643"/>
      <c r="B42" s="1643"/>
      <c r="C42" s="1080"/>
      <c r="D42" s="230"/>
      <c r="J42" s="230"/>
      <c r="K42" s="230"/>
      <c r="L42" s="230"/>
      <c r="M42" s="230"/>
      <c r="N42" s="230"/>
      <c r="O42" s="230"/>
      <c r="P42" s="230"/>
      <c r="Q42" s="230"/>
      <c r="R42" s="230"/>
      <c r="S42" s="230"/>
    </row>
    <row r="43" spans="1:34" x14ac:dyDescent="0.2">
      <c r="D43" s="230"/>
      <c r="J43" s="230"/>
      <c r="K43" s="230"/>
      <c r="L43" s="230"/>
      <c r="M43" s="230"/>
      <c r="N43" s="230"/>
      <c r="O43" s="230"/>
      <c r="P43" s="230"/>
      <c r="Q43" s="230"/>
      <c r="R43" s="230"/>
      <c r="S43" s="230"/>
    </row>
    <row r="44" spans="1:34" x14ac:dyDescent="0.2">
      <c r="D44" s="230"/>
      <c r="J44" s="230"/>
      <c r="K44" s="230"/>
      <c r="L44" s="230"/>
      <c r="M44" s="230"/>
      <c r="N44" s="230"/>
      <c r="O44" s="230"/>
      <c r="P44" s="230"/>
      <c r="Q44" s="230"/>
      <c r="R44" s="230"/>
      <c r="S44" s="230"/>
    </row>
    <row r="45" spans="1:34" x14ac:dyDescent="0.2">
      <c r="D45" s="230"/>
      <c r="J45" s="230"/>
      <c r="K45" s="230"/>
      <c r="L45" s="230"/>
      <c r="M45" s="230"/>
      <c r="N45" s="230"/>
      <c r="O45" s="230"/>
      <c r="P45" s="230"/>
      <c r="Q45" s="230"/>
      <c r="R45" s="230"/>
      <c r="S45" s="230"/>
    </row>
    <row r="46" spans="1:34" x14ac:dyDescent="0.2">
      <c r="D46" s="230"/>
      <c r="J46" s="230"/>
      <c r="K46" s="230"/>
      <c r="L46" s="230"/>
      <c r="M46" s="230"/>
      <c r="N46" s="230"/>
      <c r="O46" s="230"/>
      <c r="P46" s="230"/>
      <c r="Q46" s="230"/>
      <c r="R46" s="230"/>
      <c r="S46" s="230"/>
    </row>
    <row r="48" spans="1:34" x14ac:dyDescent="0.2">
      <c r="A48" s="231"/>
    </row>
  </sheetData>
  <mergeCells count="35">
    <mergeCell ref="A42:B42"/>
    <mergeCell ref="AA12:AB13"/>
    <mergeCell ref="AC12:AC13"/>
    <mergeCell ref="AF22:AG22"/>
    <mergeCell ref="AF26:AG26"/>
    <mergeCell ref="AF36:AG36"/>
    <mergeCell ref="O12:P13"/>
    <mergeCell ref="Q12:R12"/>
    <mergeCell ref="S12:T12"/>
    <mergeCell ref="U12:V13"/>
    <mergeCell ref="W12:X12"/>
    <mergeCell ref="Y12:Z12"/>
    <mergeCell ref="G10:G14"/>
    <mergeCell ref="H10:H14"/>
    <mergeCell ref="I10:I14"/>
    <mergeCell ref="J10:J14"/>
    <mergeCell ref="A8:S8"/>
    <mergeCell ref="A9:S9"/>
    <mergeCell ref="A10:A14"/>
    <mergeCell ref="B10:B14"/>
    <mergeCell ref="C10:C14"/>
    <mergeCell ref="D10:D14"/>
    <mergeCell ref="E10:E14"/>
    <mergeCell ref="F10:F14"/>
    <mergeCell ref="K10:AC10"/>
    <mergeCell ref="K11:P11"/>
    <mergeCell ref="Q11:V11"/>
    <mergeCell ref="W11:AB11"/>
    <mergeCell ref="K12:L12"/>
    <mergeCell ref="M12:N12"/>
    <mergeCell ref="A2:AC2"/>
    <mergeCell ref="A3:AC3"/>
    <mergeCell ref="A4:AC4"/>
    <mergeCell ref="A6:M6"/>
    <mergeCell ref="A7:F7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IP45"/>
  <sheetViews>
    <sheetView topLeftCell="A19" workbookViewId="0">
      <selection activeCell="D44" sqref="D44"/>
    </sheetView>
  </sheetViews>
  <sheetFormatPr defaultColWidth="9.140625" defaultRowHeight="12.75" x14ac:dyDescent="0.2"/>
  <cols>
    <col min="1" max="1" width="70.7109375" style="229" customWidth="1"/>
    <col min="2" max="2" width="6.42578125" style="230" customWidth="1"/>
    <col min="3" max="3" width="7.7109375" style="230" customWidth="1"/>
    <col min="4" max="4" width="6.140625" style="229" customWidth="1"/>
    <col min="5" max="5" width="6.42578125" style="230" customWidth="1"/>
    <col min="6" max="6" width="6.28515625" style="230" customWidth="1"/>
    <col min="7" max="7" width="8" style="230" customWidth="1"/>
    <col min="8" max="8" width="6.42578125" style="230" customWidth="1"/>
    <col min="9" max="9" width="5.7109375" style="230" customWidth="1"/>
    <col min="10" max="22" width="5.7109375" style="229" customWidth="1"/>
    <col min="23" max="24" width="9.140625" style="229"/>
    <col min="25" max="25" width="10.140625" style="229" bestFit="1" customWidth="1"/>
    <col min="26" max="26" width="18" style="229" customWidth="1"/>
    <col min="27" max="27" width="12.28515625" style="229" bestFit="1" customWidth="1"/>
    <col min="28" max="28" width="13.140625" style="229" customWidth="1"/>
    <col min="29" max="30" width="9.140625" style="229"/>
    <col min="31" max="31" width="11.5703125" style="229" bestFit="1" customWidth="1"/>
    <col min="32" max="32" width="12.7109375" style="229" bestFit="1" customWidth="1"/>
    <col min="33" max="16384" width="9.140625" style="229"/>
  </cols>
  <sheetData>
    <row r="1" spans="1:26" ht="13.5" customHeight="1" x14ac:dyDescent="0.25">
      <c r="A1" s="238"/>
      <c r="B1" s="378"/>
      <c r="C1" s="378"/>
      <c r="D1" s="238"/>
      <c r="J1" s="382"/>
      <c r="R1" s="800"/>
      <c r="S1" s="800"/>
      <c r="U1" s="801"/>
      <c r="V1" s="801"/>
      <c r="W1" s="801"/>
    </row>
    <row r="2" spans="1:26" ht="15.75" customHeight="1" x14ac:dyDescent="0.2">
      <c r="A2" s="1569" t="s">
        <v>262</v>
      </c>
      <c r="B2" s="1569"/>
      <c r="C2" s="1569"/>
      <c r="D2" s="1569"/>
      <c r="E2" s="1569"/>
      <c r="F2" s="1569"/>
      <c r="G2" s="1569"/>
      <c r="H2" s="1569"/>
      <c r="I2" s="1569"/>
      <c r="J2" s="1569"/>
      <c r="K2" s="1569"/>
      <c r="L2" s="1569"/>
      <c r="M2" s="1569"/>
      <c r="N2" s="1569"/>
      <c r="O2" s="1569"/>
      <c r="P2" s="1569"/>
      <c r="Q2" s="1569"/>
      <c r="R2" s="1569"/>
      <c r="S2" s="1569"/>
      <c r="T2" s="1569"/>
      <c r="U2" s="1569"/>
      <c r="V2" s="1569"/>
      <c r="W2" s="1569"/>
    </row>
    <row r="3" spans="1:26" ht="15.75" customHeight="1" x14ac:dyDescent="0.2">
      <c r="A3" s="1569" t="s">
        <v>4</v>
      </c>
      <c r="B3" s="1569"/>
      <c r="C3" s="1569"/>
      <c r="D3" s="1569"/>
      <c r="E3" s="1569"/>
      <c r="F3" s="1569"/>
      <c r="G3" s="1569"/>
      <c r="H3" s="1569"/>
      <c r="I3" s="1569"/>
      <c r="J3" s="1569"/>
      <c r="K3" s="1569"/>
      <c r="L3" s="1569"/>
      <c r="M3" s="1569"/>
      <c r="N3" s="1569"/>
      <c r="O3" s="1569"/>
      <c r="P3" s="1569"/>
      <c r="Q3" s="1569"/>
      <c r="R3" s="1569"/>
      <c r="S3" s="1569"/>
      <c r="T3" s="1569"/>
      <c r="U3" s="1569"/>
      <c r="V3" s="1569"/>
      <c r="W3" s="1569"/>
    </row>
    <row r="4" spans="1:26" ht="12.75" customHeight="1" x14ac:dyDescent="0.2">
      <c r="A4" s="1569" t="s">
        <v>194</v>
      </c>
      <c r="B4" s="1569"/>
      <c r="C4" s="1569"/>
      <c r="D4" s="1569"/>
      <c r="E4" s="1569"/>
      <c r="F4" s="1569"/>
      <c r="G4" s="1569"/>
      <c r="H4" s="1569"/>
      <c r="I4" s="1569"/>
      <c r="J4" s="1569"/>
      <c r="K4" s="1569"/>
      <c r="L4" s="1569"/>
      <c r="M4" s="1569"/>
      <c r="N4" s="1569"/>
      <c r="O4" s="1569"/>
      <c r="P4" s="1569"/>
      <c r="Q4" s="1569"/>
      <c r="R4" s="1569"/>
      <c r="S4" s="1569"/>
      <c r="T4" s="1569"/>
      <c r="U4" s="1569"/>
      <c r="V4" s="1569"/>
      <c r="W4" s="1569"/>
    </row>
    <row r="5" spans="1:26" ht="12.75" customHeight="1" x14ac:dyDescent="0.25">
      <c r="A5" s="218"/>
      <c r="B5" s="218"/>
      <c r="C5" s="218"/>
      <c r="D5" s="218"/>
      <c r="E5" s="218"/>
      <c r="F5" s="218"/>
      <c r="G5" s="218"/>
      <c r="H5" s="218"/>
      <c r="I5" s="218"/>
      <c r="J5" s="218"/>
      <c r="K5" s="218"/>
      <c r="L5" s="218"/>
      <c r="M5" s="218"/>
      <c r="N5" s="218"/>
      <c r="O5" s="218"/>
      <c r="P5" s="218"/>
      <c r="Q5" s="218"/>
      <c r="R5" s="218"/>
      <c r="S5" s="218"/>
      <c r="T5" s="218"/>
      <c r="U5" s="218"/>
      <c r="V5" s="218"/>
    </row>
    <row r="6" spans="1:26" ht="17.25" customHeight="1" x14ac:dyDescent="0.25">
      <c r="A6" s="1574" t="s">
        <v>263</v>
      </c>
      <c r="B6" s="1574"/>
      <c r="C6" s="1574"/>
      <c r="D6" s="1574"/>
      <c r="E6" s="1574"/>
      <c r="F6" s="1574"/>
      <c r="G6" s="1574"/>
      <c r="H6" s="1574"/>
      <c r="I6" s="1574"/>
      <c r="J6" s="1574"/>
      <c r="K6" s="1574"/>
      <c r="L6" s="1574"/>
      <c r="M6" s="1574"/>
      <c r="N6" s="379"/>
      <c r="O6" s="379"/>
      <c r="P6" s="379"/>
      <c r="Q6" s="379"/>
      <c r="R6" s="379"/>
      <c r="S6" s="411"/>
    </row>
    <row r="7" spans="1:26" ht="15.75" customHeight="1" x14ac:dyDescent="0.25">
      <c r="A7" s="1574" t="s">
        <v>18</v>
      </c>
      <c r="B7" s="1574"/>
      <c r="C7" s="1574"/>
      <c r="D7" s="1574"/>
      <c r="E7" s="1574"/>
      <c r="F7" s="1574"/>
      <c r="G7" s="378"/>
      <c r="H7" s="378"/>
      <c r="I7" s="378"/>
      <c r="J7" s="238"/>
      <c r="K7" s="238"/>
      <c r="L7" s="238"/>
      <c r="M7" s="238"/>
      <c r="N7" s="238"/>
      <c r="O7" s="238"/>
      <c r="P7" s="238"/>
      <c r="Q7" s="238"/>
      <c r="R7" s="238"/>
      <c r="S7" s="411"/>
    </row>
    <row r="8" spans="1:26" ht="14.25" customHeight="1" x14ac:dyDescent="0.25">
      <c r="A8" s="1583" t="s">
        <v>19</v>
      </c>
      <c r="B8" s="1583"/>
      <c r="C8" s="1583"/>
      <c r="D8" s="1583"/>
      <c r="E8" s="1583"/>
      <c r="F8" s="1583"/>
      <c r="G8" s="1583"/>
      <c r="H8" s="1583"/>
      <c r="I8" s="1583"/>
      <c r="J8" s="1583"/>
      <c r="K8" s="1583"/>
      <c r="L8" s="1583"/>
      <c r="M8" s="1583"/>
      <c r="N8" s="1583"/>
      <c r="O8" s="1583"/>
      <c r="P8" s="1583"/>
      <c r="Q8" s="1583"/>
      <c r="R8" s="1583"/>
      <c r="S8" s="1583"/>
    </row>
    <row r="9" spans="1:26" ht="16.5" customHeight="1" thickBot="1" x14ac:dyDescent="0.3">
      <c r="A9" s="1583" t="s">
        <v>264</v>
      </c>
      <c r="B9" s="1583"/>
      <c r="C9" s="1583"/>
      <c r="D9" s="1583"/>
      <c r="E9" s="1583"/>
      <c r="F9" s="1583"/>
      <c r="G9" s="1583"/>
      <c r="H9" s="1583"/>
      <c r="I9" s="1583"/>
      <c r="J9" s="1583"/>
      <c r="K9" s="1583"/>
      <c r="L9" s="1583"/>
      <c r="M9" s="1583"/>
      <c r="N9" s="1583"/>
      <c r="O9" s="1583"/>
      <c r="P9" s="1583"/>
      <c r="Q9" s="1583"/>
      <c r="R9" s="1583"/>
      <c r="S9" s="1583"/>
    </row>
    <row r="10" spans="1:26" ht="15" customHeight="1" thickBot="1" x14ac:dyDescent="0.25">
      <c r="A10" s="1580" t="s">
        <v>23</v>
      </c>
      <c r="B10" s="1575" t="s">
        <v>14</v>
      </c>
      <c r="C10" s="1590" t="s">
        <v>26</v>
      </c>
      <c r="D10" s="1577" t="s">
        <v>27</v>
      </c>
      <c r="E10" s="1575" t="s">
        <v>1</v>
      </c>
      <c r="F10" s="1570" t="s">
        <v>28</v>
      </c>
      <c r="G10" s="1575" t="s">
        <v>29</v>
      </c>
      <c r="H10" s="1577" t="s">
        <v>30</v>
      </c>
      <c r="I10" s="1575" t="s">
        <v>16</v>
      </c>
      <c r="J10" s="1590" t="s">
        <v>31</v>
      </c>
      <c r="K10" s="1587" t="s">
        <v>5</v>
      </c>
      <c r="L10" s="1588"/>
      <c r="M10" s="1588"/>
      <c r="N10" s="1588"/>
      <c r="O10" s="1588"/>
      <c r="P10" s="1588"/>
      <c r="Q10" s="1588"/>
      <c r="R10" s="1588"/>
      <c r="S10" s="1588"/>
      <c r="T10" s="1588"/>
      <c r="U10" s="1588"/>
      <c r="V10" s="1588"/>
      <c r="W10" s="1589"/>
    </row>
    <row r="11" spans="1:26" ht="11.25" customHeight="1" thickBot="1" x14ac:dyDescent="0.25">
      <c r="A11" s="1581"/>
      <c r="B11" s="1576"/>
      <c r="C11" s="1591"/>
      <c r="D11" s="1578"/>
      <c r="E11" s="1576"/>
      <c r="F11" s="1571"/>
      <c r="G11" s="1576"/>
      <c r="H11" s="1578"/>
      <c r="I11" s="1576"/>
      <c r="J11" s="1591"/>
      <c r="K11" s="1592" t="s">
        <v>12</v>
      </c>
      <c r="L11" s="1592"/>
      <c r="M11" s="1593"/>
      <c r="N11" s="1594"/>
      <c r="O11" s="1594"/>
      <c r="P11" s="1595"/>
      <c r="Q11" s="1592" t="s">
        <v>13</v>
      </c>
      <c r="R11" s="1592"/>
      <c r="S11" s="1593"/>
      <c r="T11" s="1594"/>
      <c r="U11" s="1594"/>
      <c r="V11" s="1595"/>
      <c r="W11" s="377"/>
    </row>
    <row r="12" spans="1:26" ht="12.75" customHeight="1" x14ac:dyDescent="0.2">
      <c r="A12" s="1581"/>
      <c r="B12" s="1576"/>
      <c r="C12" s="1591"/>
      <c r="D12" s="1578"/>
      <c r="E12" s="1576"/>
      <c r="F12" s="1571"/>
      <c r="G12" s="1576"/>
      <c r="H12" s="1578"/>
      <c r="I12" s="1576"/>
      <c r="J12" s="1591"/>
      <c r="K12" s="1573" t="s">
        <v>2</v>
      </c>
      <c r="L12" s="1579"/>
      <c r="M12" s="1572" t="s">
        <v>8</v>
      </c>
      <c r="N12" s="1573"/>
      <c r="O12" s="1596" t="s">
        <v>3</v>
      </c>
      <c r="P12" s="1597"/>
      <c r="Q12" s="1573" t="s">
        <v>2</v>
      </c>
      <c r="R12" s="1579"/>
      <c r="S12" s="1572" t="s">
        <v>8</v>
      </c>
      <c r="T12" s="1573"/>
      <c r="U12" s="1596" t="s">
        <v>3</v>
      </c>
      <c r="V12" s="1597"/>
      <c r="W12" s="1584" t="s">
        <v>3</v>
      </c>
    </row>
    <row r="13" spans="1:26" ht="12.75" customHeight="1" thickBot="1" x14ac:dyDescent="0.3">
      <c r="A13" s="1581"/>
      <c r="B13" s="1576"/>
      <c r="C13" s="1591"/>
      <c r="D13" s="1578"/>
      <c r="E13" s="1576"/>
      <c r="F13" s="1571"/>
      <c r="G13" s="1576"/>
      <c r="H13" s="1578"/>
      <c r="I13" s="1576"/>
      <c r="J13" s="1591"/>
      <c r="K13" s="376">
        <v>20</v>
      </c>
      <c r="L13" s="375" t="s">
        <v>24</v>
      </c>
      <c r="M13" s="374">
        <v>20</v>
      </c>
      <c r="N13" s="373" t="s">
        <v>24</v>
      </c>
      <c r="O13" s="1598"/>
      <c r="P13" s="1599"/>
      <c r="Q13" s="376">
        <v>20</v>
      </c>
      <c r="R13" s="375" t="s">
        <v>24</v>
      </c>
      <c r="S13" s="374">
        <v>0</v>
      </c>
      <c r="T13" s="373" t="s">
        <v>24</v>
      </c>
      <c r="U13" s="1598"/>
      <c r="V13" s="1599"/>
      <c r="W13" s="1585"/>
      <c r="Y13" s="97"/>
      <c r="Z13" s="97"/>
    </row>
    <row r="14" spans="1:26" ht="19.5" customHeight="1" thickBot="1" x14ac:dyDescent="0.3">
      <c r="A14" s="1630"/>
      <c r="B14" s="1601"/>
      <c r="C14" s="1604"/>
      <c r="D14" s="1600"/>
      <c r="E14" s="1601"/>
      <c r="F14" s="1603"/>
      <c r="G14" s="1601"/>
      <c r="H14" s="1600"/>
      <c r="I14" s="1601"/>
      <c r="J14" s="1604"/>
      <c r="K14" s="802" t="s">
        <v>9</v>
      </c>
      <c r="L14" s="363" t="s">
        <v>10</v>
      </c>
      <c r="M14" s="803" t="s">
        <v>9</v>
      </c>
      <c r="N14" s="804" t="s">
        <v>10</v>
      </c>
      <c r="O14" s="805" t="s">
        <v>9</v>
      </c>
      <c r="P14" s="806" t="s">
        <v>10</v>
      </c>
      <c r="Q14" s="802" t="s">
        <v>9</v>
      </c>
      <c r="R14" s="363" t="s">
        <v>10</v>
      </c>
      <c r="S14" s="803" t="s">
        <v>9</v>
      </c>
      <c r="T14" s="804" t="s">
        <v>10</v>
      </c>
      <c r="U14" s="806" t="s">
        <v>9</v>
      </c>
      <c r="V14" s="807" t="s">
        <v>10</v>
      </c>
      <c r="W14" s="808" t="s">
        <v>6</v>
      </c>
      <c r="Y14" s="97"/>
      <c r="Z14" s="97"/>
    </row>
    <row r="15" spans="1:26" ht="19.5" customHeight="1" thickBot="1" x14ac:dyDescent="0.3">
      <c r="A15" s="1634" t="s">
        <v>39</v>
      </c>
      <c r="B15" s="1635"/>
      <c r="C15" s="1635"/>
      <c r="D15" s="1635"/>
      <c r="E15" s="1635"/>
      <c r="F15" s="1635"/>
      <c r="G15" s="1635"/>
      <c r="H15" s="1635"/>
      <c r="I15" s="1635"/>
      <c r="J15" s="1635"/>
      <c r="K15" s="1635"/>
      <c r="L15" s="1635"/>
      <c r="M15" s="1635"/>
      <c r="N15" s="1635"/>
      <c r="O15" s="1635"/>
      <c r="P15" s="1635"/>
      <c r="Q15" s="1635"/>
      <c r="R15" s="1635"/>
      <c r="S15" s="1635"/>
      <c r="T15" s="1635"/>
      <c r="U15" s="1635"/>
      <c r="V15" s="1635"/>
      <c r="W15" s="1636"/>
      <c r="Y15" s="97"/>
      <c r="Z15" s="97"/>
    </row>
    <row r="16" spans="1:26" ht="19.5" customHeight="1" x14ac:dyDescent="0.25">
      <c r="A16" s="809" t="s">
        <v>197</v>
      </c>
      <c r="B16" s="810">
        <v>2</v>
      </c>
      <c r="C16" s="810">
        <f>B16*27</f>
        <v>54</v>
      </c>
      <c r="D16" s="810">
        <f>B16*22</f>
        <v>44</v>
      </c>
      <c r="E16" s="811">
        <f>D16*1</f>
        <v>44</v>
      </c>
      <c r="F16" s="812"/>
      <c r="G16" s="812"/>
      <c r="H16" s="813">
        <f>B16*2</f>
        <v>4</v>
      </c>
      <c r="I16" s="812">
        <f>C16-D16</f>
        <v>10</v>
      </c>
      <c r="J16" s="814"/>
      <c r="K16" s="815">
        <v>44</v>
      </c>
      <c r="L16" s="816"/>
      <c r="M16" s="817"/>
      <c r="N16" s="818"/>
      <c r="O16" s="819">
        <f t="shared" ref="O16:P20" si="0">SUM(K16,M16)</f>
        <v>44</v>
      </c>
      <c r="P16" s="819">
        <f t="shared" si="0"/>
        <v>0</v>
      </c>
      <c r="Q16" s="820"/>
      <c r="R16" s="816"/>
      <c r="S16" s="817"/>
      <c r="T16" s="818"/>
      <c r="U16" s="819">
        <f t="shared" ref="U16:V20" si="1">SUM(Q16,S16)</f>
        <v>0</v>
      </c>
      <c r="V16" s="821">
        <f t="shared" si="1"/>
        <v>0</v>
      </c>
      <c r="W16" s="1081">
        <f>SUM(O16,P16,U16,V16)</f>
        <v>44</v>
      </c>
      <c r="Y16" s="97"/>
      <c r="Z16" s="97"/>
    </row>
    <row r="17" spans="1:27" ht="19.5" customHeight="1" x14ac:dyDescent="0.25">
      <c r="A17" s="823" t="s">
        <v>198</v>
      </c>
      <c r="B17" s="824"/>
      <c r="C17" s="824"/>
      <c r="D17" s="824"/>
      <c r="E17" s="824"/>
      <c r="F17" s="824"/>
      <c r="G17" s="824"/>
      <c r="H17" s="824"/>
      <c r="I17" s="824"/>
      <c r="J17" s="824"/>
      <c r="K17" s="824"/>
      <c r="L17" s="824"/>
      <c r="M17" s="824"/>
      <c r="N17" s="824"/>
      <c r="O17" s="824"/>
      <c r="P17" s="824"/>
      <c r="Q17" s="824"/>
      <c r="R17" s="824"/>
      <c r="S17" s="824"/>
      <c r="T17" s="824"/>
      <c r="U17" s="824"/>
      <c r="V17" s="825"/>
      <c r="W17" s="826"/>
      <c r="Y17" s="97"/>
      <c r="Z17" s="97"/>
    </row>
    <row r="18" spans="1:27" ht="19.5" customHeight="1" thickBot="1" x14ac:dyDescent="0.3">
      <c r="A18" s="827" t="s">
        <v>199</v>
      </c>
      <c r="B18" s="828">
        <v>1</v>
      </c>
      <c r="C18" s="828">
        <f>B18*27</f>
        <v>27</v>
      </c>
      <c r="D18" s="829">
        <f>B18*22</f>
        <v>22</v>
      </c>
      <c r="E18" s="830">
        <v>22</v>
      </c>
      <c r="F18" s="831"/>
      <c r="G18" s="831"/>
      <c r="H18" s="832">
        <f>B18*2</f>
        <v>2</v>
      </c>
      <c r="I18" s="831">
        <f>C18-D18</f>
        <v>5</v>
      </c>
      <c r="J18" s="833">
        <f>B18*1.5</f>
        <v>1.5</v>
      </c>
      <c r="K18" s="834">
        <v>22</v>
      </c>
      <c r="L18" s="835"/>
      <c r="M18" s="835"/>
      <c r="N18" s="836"/>
      <c r="O18" s="837">
        <f t="shared" si="0"/>
        <v>22</v>
      </c>
      <c r="P18" s="837">
        <f t="shared" si="0"/>
        <v>0</v>
      </c>
      <c r="Q18" s="838"/>
      <c r="R18" s="835"/>
      <c r="S18" s="835"/>
      <c r="T18" s="836"/>
      <c r="U18" s="837">
        <f t="shared" si="1"/>
        <v>0</v>
      </c>
      <c r="V18" s="839">
        <f t="shared" si="1"/>
        <v>0</v>
      </c>
      <c r="W18" s="1082">
        <f t="shared" ref="W18:W27" si="2">SUM(O18,P18,U18,V18)</f>
        <v>22</v>
      </c>
      <c r="Y18" s="97"/>
      <c r="Z18" s="97"/>
    </row>
    <row r="19" spans="1:27" ht="19.5" customHeight="1" thickBot="1" x14ac:dyDescent="0.3">
      <c r="A19" s="827" t="s">
        <v>200</v>
      </c>
      <c r="B19" s="841">
        <v>5</v>
      </c>
      <c r="C19" s="828">
        <v>135</v>
      </c>
      <c r="D19" s="829">
        <f>B19*22</f>
        <v>110</v>
      </c>
      <c r="E19" s="842"/>
      <c r="F19" s="843">
        <v>110</v>
      </c>
      <c r="G19" s="831"/>
      <c r="H19" s="844">
        <v>2</v>
      </c>
      <c r="I19" s="845">
        <v>5</v>
      </c>
      <c r="J19" s="846">
        <v>2</v>
      </c>
      <c r="K19" s="847"/>
      <c r="L19" s="848">
        <v>44</v>
      </c>
      <c r="M19" s="849"/>
      <c r="N19" s="850">
        <v>44</v>
      </c>
      <c r="O19" s="837">
        <f t="shared" si="0"/>
        <v>0</v>
      </c>
      <c r="P19" s="837">
        <f t="shared" si="0"/>
        <v>88</v>
      </c>
      <c r="Q19" s="847"/>
      <c r="R19" s="848">
        <v>22</v>
      </c>
      <c r="S19" s="849"/>
      <c r="T19" s="851"/>
      <c r="U19" s="837">
        <f t="shared" si="1"/>
        <v>0</v>
      </c>
      <c r="V19" s="839">
        <f t="shared" si="1"/>
        <v>22</v>
      </c>
      <c r="W19" s="1083">
        <f t="shared" si="2"/>
        <v>110</v>
      </c>
      <c r="Y19" s="97"/>
      <c r="Z19" s="97"/>
    </row>
    <row r="20" spans="1:27" ht="19.5" customHeight="1" thickBot="1" x14ac:dyDescent="0.3">
      <c r="A20" s="853" t="s">
        <v>201</v>
      </c>
      <c r="B20" s="854">
        <v>2</v>
      </c>
      <c r="C20" s="854">
        <f>B20*27</f>
        <v>54</v>
      </c>
      <c r="D20" s="855">
        <f>B20*22</f>
        <v>44</v>
      </c>
      <c r="E20" s="856">
        <v>44</v>
      </c>
      <c r="F20" s="857"/>
      <c r="G20" s="857"/>
      <c r="H20" s="858">
        <f>B20*2</f>
        <v>4</v>
      </c>
      <c r="I20" s="857">
        <f>C20-D20</f>
        <v>10</v>
      </c>
      <c r="J20" s="859">
        <f>B20*1.5</f>
        <v>3</v>
      </c>
      <c r="K20" s="860">
        <v>22</v>
      </c>
      <c r="L20" s="861"/>
      <c r="M20" s="862">
        <v>22</v>
      </c>
      <c r="N20" s="863"/>
      <c r="O20" s="864">
        <f t="shared" si="0"/>
        <v>44</v>
      </c>
      <c r="P20" s="864">
        <f t="shared" si="0"/>
        <v>0</v>
      </c>
      <c r="Q20" s="865"/>
      <c r="R20" s="861"/>
      <c r="S20" s="861"/>
      <c r="T20" s="863"/>
      <c r="U20" s="864">
        <f t="shared" si="1"/>
        <v>0</v>
      </c>
      <c r="V20" s="866">
        <f t="shared" si="1"/>
        <v>0</v>
      </c>
      <c r="W20" s="1083">
        <f t="shared" si="2"/>
        <v>44</v>
      </c>
      <c r="Y20" s="97"/>
      <c r="Z20" s="97"/>
    </row>
    <row r="21" spans="1:27" ht="15.75" customHeight="1" thickBot="1" x14ac:dyDescent="0.25">
      <c r="A21" s="867" t="s">
        <v>42</v>
      </c>
      <c r="B21" s="868"/>
      <c r="C21" s="868"/>
      <c r="D21" s="868"/>
      <c r="E21" s="868"/>
      <c r="F21" s="868"/>
      <c r="G21" s="868"/>
      <c r="H21" s="868"/>
      <c r="I21" s="868"/>
      <c r="J21" s="868"/>
      <c r="K21" s="868"/>
      <c r="L21" s="868"/>
      <c r="M21" s="868"/>
      <c r="N21" s="868"/>
      <c r="O21" s="868"/>
      <c r="P21" s="868"/>
      <c r="Q21" s="868"/>
      <c r="R21" s="868"/>
      <c r="S21" s="868"/>
      <c r="T21" s="868"/>
      <c r="U21" s="868"/>
      <c r="V21" s="868"/>
      <c r="W21" s="869"/>
    </row>
    <row r="22" spans="1:27" s="97" customFormat="1" ht="20.45" customHeight="1" thickBot="1" x14ac:dyDescent="0.3">
      <c r="A22" s="323" t="s">
        <v>265</v>
      </c>
      <c r="B22" s="841">
        <v>20</v>
      </c>
      <c r="C22" s="841">
        <f>B22*27</f>
        <v>540</v>
      </c>
      <c r="D22" s="870">
        <v>400</v>
      </c>
      <c r="E22" s="871">
        <f>D22*0.3</f>
        <v>120</v>
      </c>
      <c r="F22" s="871">
        <f>D22-E22</f>
        <v>280</v>
      </c>
      <c r="G22" s="845"/>
      <c r="H22" s="845">
        <v>38</v>
      </c>
      <c r="I22" s="845">
        <v>100</v>
      </c>
      <c r="J22" s="872">
        <f>B22-1.5-2</f>
        <v>16.5</v>
      </c>
      <c r="K22" s="1084">
        <v>60</v>
      </c>
      <c r="L22" s="1085">
        <v>140</v>
      </c>
      <c r="M22" s="1086">
        <f>E22-K22</f>
        <v>60</v>
      </c>
      <c r="N22" s="1087">
        <f>F22-L22</f>
        <v>140</v>
      </c>
      <c r="O22" s="875">
        <f>SUM(K22,M22)</f>
        <v>120</v>
      </c>
      <c r="P22" s="875">
        <f>SUM(L22,N22)</f>
        <v>280</v>
      </c>
      <c r="Q22" s="1088"/>
      <c r="R22" s="1089"/>
      <c r="S22" s="1089"/>
      <c r="T22" s="1090"/>
      <c r="U22" s="875">
        <f>SUM(Q22,S22)</f>
        <v>0</v>
      </c>
      <c r="V22" s="877">
        <f>SUM(R22,T22)</f>
        <v>0</v>
      </c>
      <c r="W22" s="1083">
        <f t="shared" si="2"/>
        <v>400</v>
      </c>
      <c r="X22" s="98"/>
      <c r="Y22" s="98"/>
      <c r="Z22" s="98"/>
      <c r="AA22" s="98"/>
    </row>
    <row r="23" spans="1:27" s="97" customFormat="1" ht="20.45" customHeight="1" thickBot="1" x14ac:dyDescent="0.3">
      <c r="A23" s="1091" t="s">
        <v>266</v>
      </c>
      <c r="B23" s="879"/>
      <c r="C23" s="879"/>
      <c r="D23" s="870">
        <v>20</v>
      </c>
      <c r="E23" s="871">
        <v>20</v>
      </c>
      <c r="F23" s="880"/>
      <c r="G23" s="845"/>
      <c r="H23" s="845">
        <v>2</v>
      </c>
      <c r="I23" s="845">
        <v>20</v>
      </c>
      <c r="J23" s="872">
        <v>2</v>
      </c>
      <c r="K23" s="873">
        <v>20</v>
      </c>
      <c r="L23" s="849"/>
      <c r="M23" s="849"/>
      <c r="N23" s="874"/>
      <c r="O23" s="875">
        <f t="shared" ref="O23:P28" si="3">SUM(K23,M23)</f>
        <v>20</v>
      </c>
      <c r="P23" s="875">
        <f t="shared" si="3"/>
        <v>0</v>
      </c>
      <c r="Q23" s="876"/>
      <c r="R23" s="849"/>
      <c r="S23" s="849"/>
      <c r="T23" s="874"/>
      <c r="U23" s="875">
        <f>SUM(Q23,S23)</f>
        <v>0</v>
      </c>
      <c r="V23" s="877">
        <f>SUM(R23,T23)</f>
        <v>0</v>
      </c>
      <c r="W23" s="1083">
        <f t="shared" si="2"/>
        <v>20</v>
      </c>
      <c r="X23" s="98"/>
      <c r="Y23" s="98"/>
      <c r="Z23" s="98"/>
      <c r="AA23" s="98"/>
    </row>
    <row r="24" spans="1:27" s="97" customFormat="1" ht="19.149999999999999" customHeight="1" thickBot="1" x14ac:dyDescent="0.3">
      <c r="A24" s="881" t="s">
        <v>267</v>
      </c>
      <c r="B24" s="882">
        <v>10</v>
      </c>
      <c r="C24" s="841">
        <f>B24*27</f>
        <v>270</v>
      </c>
      <c r="D24" s="870">
        <f>B24*22</f>
        <v>220</v>
      </c>
      <c r="E24" s="871">
        <f>D24*0.3</f>
        <v>66</v>
      </c>
      <c r="F24" s="871">
        <f>D24-E24</f>
        <v>154</v>
      </c>
      <c r="G24" s="845"/>
      <c r="H24" s="845">
        <f>B24*2</f>
        <v>20</v>
      </c>
      <c r="I24" s="845">
        <f>C24-D24</f>
        <v>50</v>
      </c>
      <c r="J24" s="872">
        <f>B24-1.5</f>
        <v>8.5</v>
      </c>
      <c r="K24" s="876"/>
      <c r="L24" s="849"/>
      <c r="M24" s="1092"/>
      <c r="N24" s="1093"/>
      <c r="O24" s="875">
        <f t="shared" si="3"/>
        <v>0</v>
      </c>
      <c r="P24" s="875">
        <f t="shared" si="3"/>
        <v>0</v>
      </c>
      <c r="Q24" s="1094">
        <v>66</v>
      </c>
      <c r="R24" s="883">
        <v>154</v>
      </c>
      <c r="S24" s="849"/>
      <c r="T24" s="874"/>
      <c r="U24" s="875">
        <f t="shared" ref="U24:V28" si="4">SUM(Q24,S24)</f>
        <v>66</v>
      </c>
      <c r="V24" s="877">
        <f t="shared" si="4"/>
        <v>154</v>
      </c>
      <c r="W24" s="1083">
        <f>SUM(O24,P24,U24,V24)</f>
        <v>220</v>
      </c>
      <c r="X24" s="98"/>
      <c r="Y24" s="98"/>
      <c r="Z24" s="98"/>
      <c r="AA24" s="98"/>
    </row>
    <row r="25" spans="1:27" s="97" customFormat="1" ht="22.9" customHeight="1" thickBot="1" x14ac:dyDescent="0.3">
      <c r="A25" s="323" t="s">
        <v>268</v>
      </c>
      <c r="B25" s="841">
        <v>15</v>
      </c>
      <c r="C25" s="841">
        <f>B25*27</f>
        <v>405</v>
      </c>
      <c r="D25" s="870">
        <v>295</v>
      </c>
      <c r="E25" s="871">
        <v>88</v>
      </c>
      <c r="F25" s="871">
        <f>D25-E25</f>
        <v>207</v>
      </c>
      <c r="G25" s="845"/>
      <c r="H25" s="845">
        <f>B25*2-5</f>
        <v>25</v>
      </c>
      <c r="I25" s="845">
        <f>C25-D25-I26-I27</f>
        <v>92</v>
      </c>
      <c r="J25" s="872">
        <f>B25-1.5-J26-J27</f>
        <v>9.5</v>
      </c>
      <c r="K25" s="873">
        <v>44</v>
      </c>
      <c r="L25" s="952">
        <v>103</v>
      </c>
      <c r="M25" s="883">
        <f>E25-K25</f>
        <v>44</v>
      </c>
      <c r="N25" s="883">
        <f>F25-L25</f>
        <v>104</v>
      </c>
      <c r="O25" s="875">
        <f t="shared" si="3"/>
        <v>88</v>
      </c>
      <c r="P25" s="875">
        <f t="shared" si="3"/>
        <v>207</v>
      </c>
      <c r="Q25" s="949"/>
      <c r="R25" s="948"/>
      <c r="S25" s="849"/>
      <c r="T25" s="874"/>
      <c r="U25" s="875">
        <f t="shared" si="4"/>
        <v>0</v>
      </c>
      <c r="V25" s="877">
        <f t="shared" si="4"/>
        <v>0</v>
      </c>
      <c r="W25" s="1083">
        <f>SUM(O25,P25,U25,V25)</f>
        <v>295</v>
      </c>
      <c r="X25" s="98"/>
      <c r="Y25" s="229"/>
      <c r="Z25" s="229"/>
      <c r="AA25" s="98"/>
    </row>
    <row r="26" spans="1:27" s="97" customFormat="1" ht="22.9" customHeight="1" thickBot="1" x14ac:dyDescent="0.3">
      <c r="A26" s="1095" t="s">
        <v>269</v>
      </c>
      <c r="B26" s="879"/>
      <c r="C26" s="879"/>
      <c r="D26" s="870">
        <v>21</v>
      </c>
      <c r="E26" s="871">
        <v>7</v>
      </c>
      <c r="F26" s="871">
        <v>14</v>
      </c>
      <c r="G26" s="845"/>
      <c r="H26" s="845">
        <v>3</v>
      </c>
      <c r="I26" s="845">
        <v>10</v>
      </c>
      <c r="J26" s="872">
        <v>2</v>
      </c>
      <c r="K26" s="1094">
        <v>7</v>
      </c>
      <c r="L26" s="883">
        <v>14</v>
      </c>
      <c r="M26" s="849"/>
      <c r="N26" s="874"/>
      <c r="O26" s="875">
        <f t="shared" si="3"/>
        <v>7</v>
      </c>
      <c r="P26" s="875">
        <f t="shared" si="3"/>
        <v>14</v>
      </c>
      <c r="Q26" s="1096"/>
      <c r="R26" s="1092"/>
      <c r="S26" s="849"/>
      <c r="T26" s="874"/>
      <c r="U26" s="875">
        <f t="shared" si="4"/>
        <v>0</v>
      </c>
      <c r="V26" s="877">
        <f t="shared" si="4"/>
        <v>0</v>
      </c>
      <c r="W26" s="1083">
        <f t="shared" si="2"/>
        <v>21</v>
      </c>
      <c r="X26" s="98"/>
      <c r="Y26" s="229"/>
      <c r="Z26" s="229"/>
      <c r="AA26" s="98"/>
    </row>
    <row r="27" spans="1:27" s="97" customFormat="1" ht="22.9" customHeight="1" thickBot="1" x14ac:dyDescent="0.3">
      <c r="A27" s="1095" t="s">
        <v>270</v>
      </c>
      <c r="B27" s="879"/>
      <c r="C27" s="879"/>
      <c r="D27" s="870">
        <v>14</v>
      </c>
      <c r="E27" s="871">
        <v>5</v>
      </c>
      <c r="F27" s="871">
        <v>9</v>
      </c>
      <c r="G27" s="845"/>
      <c r="H27" s="845">
        <v>2</v>
      </c>
      <c r="I27" s="845">
        <v>8</v>
      </c>
      <c r="J27" s="872">
        <v>2</v>
      </c>
      <c r="K27" s="1097">
        <v>5</v>
      </c>
      <c r="L27" s="1098">
        <v>9</v>
      </c>
      <c r="M27" s="910"/>
      <c r="N27" s="1099"/>
      <c r="O27" s="875">
        <f t="shared" si="3"/>
        <v>5</v>
      </c>
      <c r="P27" s="875">
        <f t="shared" si="3"/>
        <v>9</v>
      </c>
      <c r="Q27" s="1100"/>
      <c r="R27" s="1101"/>
      <c r="S27" s="910"/>
      <c r="T27" s="1099"/>
      <c r="U27" s="875">
        <f t="shared" si="4"/>
        <v>0</v>
      </c>
      <c r="V27" s="877">
        <f t="shared" si="4"/>
        <v>0</v>
      </c>
      <c r="W27" s="1083">
        <f t="shared" si="2"/>
        <v>14</v>
      </c>
      <c r="X27" s="98"/>
      <c r="Y27" s="229"/>
      <c r="Z27" s="229"/>
      <c r="AA27" s="98"/>
    </row>
    <row r="28" spans="1:27" s="97" customFormat="1" ht="22.9" customHeight="1" thickBot="1" x14ac:dyDescent="0.3">
      <c r="A28" s="323" t="s">
        <v>271</v>
      </c>
      <c r="B28" s="841">
        <v>15</v>
      </c>
      <c r="C28" s="841">
        <f>B28*27</f>
        <v>405</v>
      </c>
      <c r="D28" s="870">
        <f>B28*22</f>
        <v>330</v>
      </c>
      <c r="E28" s="871">
        <f>D28*0.3</f>
        <v>99</v>
      </c>
      <c r="F28" s="871">
        <f>D28-E28</f>
        <v>231</v>
      </c>
      <c r="G28" s="845"/>
      <c r="H28" s="845">
        <f>B28*2</f>
        <v>30</v>
      </c>
      <c r="I28" s="845">
        <f>C28-D28</f>
        <v>75</v>
      </c>
      <c r="J28" s="872">
        <f>B28-1.5</f>
        <v>13.5</v>
      </c>
      <c r="K28" s="865"/>
      <c r="L28" s="861"/>
      <c r="M28" s="1102">
        <f>E28-K28</f>
        <v>99</v>
      </c>
      <c r="N28" s="1103">
        <f>F28-L28</f>
        <v>231</v>
      </c>
      <c r="O28" s="875">
        <f t="shared" si="3"/>
        <v>99</v>
      </c>
      <c r="P28" s="875">
        <f t="shared" si="3"/>
        <v>231</v>
      </c>
      <c r="Q28" s="1104"/>
      <c r="R28" s="1105"/>
      <c r="S28" s="861"/>
      <c r="T28" s="863"/>
      <c r="U28" s="875">
        <f t="shared" si="4"/>
        <v>0</v>
      </c>
      <c r="V28" s="877">
        <f t="shared" si="4"/>
        <v>0</v>
      </c>
      <c r="W28" s="1083">
        <f>SUM(O28,P28,U28,V28)</f>
        <v>330</v>
      </c>
      <c r="X28" s="98"/>
      <c r="Y28" s="229"/>
      <c r="Z28" s="229"/>
      <c r="AA28" s="98"/>
    </row>
    <row r="29" spans="1:27" s="97" customFormat="1" ht="18" customHeight="1" thickBot="1" x14ac:dyDescent="0.3">
      <c r="A29" s="889" t="s">
        <v>20</v>
      </c>
      <c r="B29" s="890">
        <f t="shared" ref="B29:W29" si="5">SUM(B16:B20,B22:B28)</f>
        <v>70</v>
      </c>
      <c r="C29" s="890">
        <f t="shared" si="5"/>
        <v>1890</v>
      </c>
      <c r="D29" s="890">
        <f t="shared" si="5"/>
        <v>1520</v>
      </c>
      <c r="E29" s="890">
        <f t="shared" si="5"/>
        <v>515</v>
      </c>
      <c r="F29" s="890">
        <f t="shared" si="5"/>
        <v>1005</v>
      </c>
      <c r="G29" s="890">
        <f t="shared" si="5"/>
        <v>0</v>
      </c>
      <c r="H29" s="890">
        <f t="shared" si="5"/>
        <v>132</v>
      </c>
      <c r="I29" s="890">
        <f t="shared" si="5"/>
        <v>385</v>
      </c>
      <c r="J29" s="956">
        <f t="shared" si="5"/>
        <v>60.5</v>
      </c>
      <c r="K29" s="890">
        <f t="shared" si="5"/>
        <v>224</v>
      </c>
      <c r="L29" s="890">
        <f t="shared" si="5"/>
        <v>310</v>
      </c>
      <c r="M29" s="890">
        <f t="shared" si="5"/>
        <v>225</v>
      </c>
      <c r="N29" s="890">
        <f t="shared" si="5"/>
        <v>519</v>
      </c>
      <c r="O29" s="890">
        <f t="shared" si="5"/>
        <v>449</v>
      </c>
      <c r="P29" s="890">
        <f t="shared" si="5"/>
        <v>829</v>
      </c>
      <c r="Q29" s="890">
        <f t="shared" si="5"/>
        <v>66</v>
      </c>
      <c r="R29" s="890">
        <f t="shared" si="5"/>
        <v>176</v>
      </c>
      <c r="S29" s="890">
        <f t="shared" si="5"/>
        <v>0</v>
      </c>
      <c r="T29" s="890">
        <f t="shared" si="5"/>
        <v>0</v>
      </c>
      <c r="U29" s="890">
        <f t="shared" si="5"/>
        <v>66</v>
      </c>
      <c r="V29" s="890">
        <f t="shared" si="5"/>
        <v>176</v>
      </c>
      <c r="W29" s="890">
        <f t="shared" si="5"/>
        <v>1520</v>
      </c>
      <c r="X29" s="98"/>
      <c r="Y29" s="229"/>
      <c r="Z29" s="229"/>
      <c r="AA29" s="98"/>
    </row>
    <row r="30" spans="1:27" s="97" customFormat="1" ht="17.45" customHeight="1" thickBot="1" x14ac:dyDescent="0.3">
      <c r="A30" s="1631" t="s">
        <v>207</v>
      </c>
      <c r="B30" s="1632"/>
      <c r="C30" s="1632"/>
      <c r="D30" s="1632"/>
      <c r="E30" s="1632"/>
      <c r="F30" s="1632"/>
      <c r="G30" s="1632"/>
      <c r="H30" s="1632"/>
      <c r="I30" s="1632"/>
      <c r="J30" s="1632"/>
      <c r="K30" s="1632"/>
      <c r="L30" s="1632"/>
      <c r="M30" s="1632"/>
      <c r="N30" s="1632"/>
      <c r="O30" s="1632"/>
      <c r="P30" s="1632"/>
      <c r="Q30" s="1632"/>
      <c r="R30" s="1632"/>
      <c r="S30" s="1632"/>
      <c r="T30" s="1632"/>
      <c r="U30" s="1632"/>
      <c r="V30" s="1632"/>
      <c r="W30" s="1633"/>
      <c r="X30" s="98"/>
      <c r="Y30" s="98"/>
      <c r="Z30" s="98"/>
      <c r="AA30" s="98"/>
    </row>
    <row r="31" spans="1:27" s="97" customFormat="1" ht="16.899999999999999" customHeight="1" x14ac:dyDescent="0.25">
      <c r="A31" s="323" t="s">
        <v>272</v>
      </c>
      <c r="B31" s="828">
        <v>10</v>
      </c>
      <c r="C31" s="891">
        <f>B31*27</f>
        <v>270</v>
      </c>
      <c r="D31" s="870">
        <f>B31*22</f>
        <v>220</v>
      </c>
      <c r="E31" s="843">
        <f>D31*0.3</f>
        <v>66</v>
      </c>
      <c r="F31" s="843">
        <f>D31-E31</f>
        <v>154</v>
      </c>
      <c r="G31" s="892"/>
      <c r="H31" s="879">
        <f>B31*2</f>
        <v>20</v>
      </c>
      <c r="I31" s="845">
        <f>C31-D31</f>
        <v>50</v>
      </c>
      <c r="J31" s="880">
        <f>B31-1.5</f>
        <v>8.5</v>
      </c>
      <c r="K31" s="893"/>
      <c r="L31" s="894"/>
      <c r="M31" s="835"/>
      <c r="N31" s="1106"/>
      <c r="O31" s="875">
        <f t="shared" ref="O31:P33" si="6">SUM(K31,M31)</f>
        <v>0</v>
      </c>
      <c r="P31" s="875">
        <f t="shared" si="6"/>
        <v>0</v>
      </c>
      <c r="Q31" s="893"/>
      <c r="R31" s="894"/>
      <c r="S31" s="897"/>
      <c r="T31" s="898"/>
      <c r="U31" s="875">
        <f t="shared" ref="U31:V33" si="7">SUM(Q31,S31)</f>
        <v>0</v>
      </c>
      <c r="V31" s="877">
        <f t="shared" si="7"/>
        <v>0</v>
      </c>
      <c r="W31" s="1107">
        <f>SUM(O31,P31,U31,V31)</f>
        <v>0</v>
      </c>
      <c r="X31" s="98"/>
      <c r="Y31" s="98"/>
      <c r="Z31" s="98"/>
      <c r="AA31" s="98"/>
    </row>
    <row r="32" spans="1:27" s="97" customFormat="1" ht="21.6" customHeight="1" x14ac:dyDescent="0.25">
      <c r="A32" s="323" t="s">
        <v>273</v>
      </c>
      <c r="B32" s="900">
        <v>5</v>
      </c>
      <c r="C32" s="891">
        <f>B32*27</f>
        <v>135</v>
      </c>
      <c r="D32" s="870">
        <f>B32*22</f>
        <v>110</v>
      </c>
      <c r="E32" s="843">
        <f>D32*0.3</f>
        <v>33</v>
      </c>
      <c r="F32" s="843">
        <f>D32-E32</f>
        <v>77</v>
      </c>
      <c r="G32" s="901"/>
      <c r="H32" s="879">
        <f>B32*2</f>
        <v>10</v>
      </c>
      <c r="I32" s="845">
        <f>C32-D32</f>
        <v>25</v>
      </c>
      <c r="J32" s="880">
        <f>B32-1.5</f>
        <v>3.5</v>
      </c>
      <c r="K32" s="902"/>
      <c r="L32" s="903"/>
      <c r="M32" s="904"/>
      <c r="N32" s="905"/>
      <c r="O32" s="875">
        <f t="shared" si="6"/>
        <v>0</v>
      </c>
      <c r="P32" s="875">
        <f t="shared" si="6"/>
        <v>0</v>
      </c>
      <c r="Q32" s="912">
        <v>33</v>
      </c>
      <c r="R32" s="913">
        <v>77</v>
      </c>
      <c r="S32" s="904"/>
      <c r="T32" s="905"/>
      <c r="U32" s="875">
        <f t="shared" si="7"/>
        <v>33</v>
      </c>
      <c r="V32" s="877">
        <f t="shared" si="7"/>
        <v>77</v>
      </c>
      <c r="W32" s="1107">
        <f>SUM(O32,P32,U32,V32)</f>
        <v>110</v>
      </c>
      <c r="X32" s="98"/>
      <c r="Y32" s="98"/>
      <c r="Z32" s="98"/>
      <c r="AA32" s="98"/>
    </row>
    <row r="33" spans="1:250" s="639" customFormat="1" ht="20.45" customHeight="1" thickBot="1" x14ac:dyDescent="0.3">
      <c r="A33" s="323" t="s">
        <v>274</v>
      </c>
      <c r="B33" s="900">
        <v>5</v>
      </c>
      <c r="C33" s="891">
        <f>B33*27</f>
        <v>135</v>
      </c>
      <c r="D33" s="870">
        <f>B33*22</f>
        <v>110</v>
      </c>
      <c r="E33" s="843">
        <f>D33*0.3</f>
        <v>33</v>
      </c>
      <c r="F33" s="843">
        <f>D33-E33</f>
        <v>77</v>
      </c>
      <c r="G33" s="907"/>
      <c r="H33" s="879">
        <f>B33*2</f>
        <v>10</v>
      </c>
      <c r="I33" s="845">
        <f>C33-D33</f>
        <v>25</v>
      </c>
      <c r="J33" s="880">
        <f>B33-1.5</f>
        <v>3.5</v>
      </c>
      <c r="K33" s="908"/>
      <c r="L33" s="909"/>
      <c r="M33" s="910"/>
      <c r="N33" s="911"/>
      <c r="O33" s="875">
        <f t="shared" si="6"/>
        <v>0</v>
      </c>
      <c r="P33" s="875">
        <f t="shared" si="6"/>
        <v>0</v>
      </c>
      <c r="Q33" s="912">
        <v>33</v>
      </c>
      <c r="R33" s="913">
        <v>77</v>
      </c>
      <c r="S33" s="914"/>
      <c r="T33" s="915"/>
      <c r="U33" s="875">
        <f t="shared" si="7"/>
        <v>33</v>
      </c>
      <c r="V33" s="877">
        <f t="shared" si="7"/>
        <v>77</v>
      </c>
      <c r="W33" s="1107">
        <f>SUM(O33,P33,U33,V33)</f>
        <v>110</v>
      </c>
      <c r="Y33" s="98"/>
      <c r="Z33" s="98"/>
    </row>
    <row r="34" spans="1:250" s="97" customFormat="1" ht="17.45" customHeight="1" thickBot="1" x14ac:dyDescent="0.3">
      <c r="A34" s="1631" t="s">
        <v>64</v>
      </c>
      <c r="B34" s="1632"/>
      <c r="C34" s="1632"/>
      <c r="D34" s="1632"/>
      <c r="E34" s="1632"/>
      <c r="F34" s="1632"/>
      <c r="G34" s="1632"/>
      <c r="H34" s="1632"/>
      <c r="I34" s="1632"/>
      <c r="J34" s="1632"/>
      <c r="K34" s="1632"/>
      <c r="L34" s="1632"/>
      <c r="M34" s="1632"/>
      <c r="N34" s="1632"/>
      <c r="O34" s="1632"/>
      <c r="P34" s="1632"/>
      <c r="Q34" s="1632"/>
      <c r="R34" s="1632"/>
      <c r="S34" s="1632"/>
      <c r="T34" s="1632"/>
      <c r="U34" s="1632"/>
      <c r="V34" s="1632"/>
      <c r="W34" s="1633"/>
      <c r="X34" s="98"/>
      <c r="Y34" s="98"/>
      <c r="Z34" s="98"/>
      <c r="AA34" s="98"/>
    </row>
    <row r="35" spans="1:250" s="639" customFormat="1" ht="20.45" customHeight="1" thickBot="1" x14ac:dyDescent="0.25">
      <c r="A35" s="323" t="s">
        <v>55</v>
      </c>
      <c r="B35" s="916">
        <v>10</v>
      </c>
      <c r="C35" s="841">
        <f>B35*27</f>
        <v>270</v>
      </c>
      <c r="D35" s="870">
        <f>B35*22</f>
        <v>220</v>
      </c>
      <c r="E35" s="917" t="s">
        <v>25</v>
      </c>
      <c r="F35" s="917"/>
      <c r="G35" s="918">
        <v>220</v>
      </c>
      <c r="H35" s="919">
        <f>B35*2</f>
        <v>20</v>
      </c>
      <c r="I35" s="919">
        <f>C35-D35</f>
        <v>50</v>
      </c>
      <c r="J35" s="920"/>
      <c r="K35" s="908"/>
      <c r="L35" s="914"/>
      <c r="M35" s="914"/>
      <c r="N35" s="921"/>
      <c r="O35" s="922">
        <f>SUM(K35,M35)</f>
        <v>0</v>
      </c>
      <c r="P35" s="922">
        <f>SUM(L35,N35)</f>
        <v>0</v>
      </c>
      <c r="Q35" s="923"/>
      <c r="R35" s="924">
        <v>220</v>
      </c>
      <c r="S35" s="910"/>
      <c r="T35" s="1099"/>
      <c r="U35" s="922">
        <f>SUM(Q35,S35)</f>
        <v>0</v>
      </c>
      <c r="V35" s="926">
        <f>SUM(R35,T35)</f>
        <v>220</v>
      </c>
      <c r="W35" s="1083">
        <f>SUM(O35,P35,U35,V35)</f>
        <v>220</v>
      </c>
      <c r="Y35" s="1108"/>
      <c r="Z35" s="1108"/>
      <c r="AA35" s="219"/>
      <c r="AB35" s="1109"/>
      <c r="AC35" s="219"/>
      <c r="AD35" s="219"/>
      <c r="AE35" s="1109"/>
      <c r="AF35" s="1110"/>
    </row>
    <row r="36" spans="1:250" s="238" customFormat="1" ht="16.5" customHeight="1" thickBot="1" x14ac:dyDescent="0.3">
      <c r="A36" s="302" t="s">
        <v>21</v>
      </c>
      <c r="B36" s="259">
        <f t="shared" ref="B36:J36" si="8">SUM(B32:B35)</f>
        <v>20</v>
      </c>
      <c r="C36" s="259">
        <f t="shared" si="8"/>
        <v>540</v>
      </c>
      <c r="D36" s="259">
        <f t="shared" si="8"/>
        <v>440</v>
      </c>
      <c r="E36" s="259">
        <f t="shared" si="8"/>
        <v>66</v>
      </c>
      <c r="F36" s="259">
        <f t="shared" si="8"/>
        <v>154</v>
      </c>
      <c r="G36" s="259">
        <f t="shared" si="8"/>
        <v>220</v>
      </c>
      <c r="H36" s="259">
        <f t="shared" si="8"/>
        <v>40</v>
      </c>
      <c r="I36" s="259">
        <f t="shared" si="8"/>
        <v>100</v>
      </c>
      <c r="J36" s="259">
        <f t="shared" si="8"/>
        <v>7</v>
      </c>
      <c r="K36" s="259">
        <f>SUM(K31:K35)</f>
        <v>0</v>
      </c>
      <c r="L36" s="259">
        <f t="shared" ref="L36:W36" si="9">SUM(L31:L35)</f>
        <v>0</v>
      </c>
      <c r="M36" s="259">
        <f t="shared" si="9"/>
        <v>0</v>
      </c>
      <c r="N36" s="259">
        <f t="shared" si="9"/>
        <v>0</v>
      </c>
      <c r="O36" s="259">
        <f t="shared" si="9"/>
        <v>0</v>
      </c>
      <c r="P36" s="259">
        <f t="shared" si="9"/>
        <v>0</v>
      </c>
      <c r="Q36" s="259">
        <f t="shared" si="9"/>
        <v>66</v>
      </c>
      <c r="R36" s="259">
        <f t="shared" si="9"/>
        <v>374</v>
      </c>
      <c r="S36" s="259">
        <f t="shared" si="9"/>
        <v>0</v>
      </c>
      <c r="T36" s="259">
        <f>SUM(T31:T35)</f>
        <v>0</v>
      </c>
      <c r="U36" s="259">
        <f t="shared" si="9"/>
        <v>66</v>
      </c>
      <c r="V36" s="259">
        <f t="shared" si="9"/>
        <v>374</v>
      </c>
      <c r="W36" s="259">
        <f t="shared" si="9"/>
        <v>440</v>
      </c>
      <c r="X36" s="97"/>
      <c r="Y36" s="1108"/>
      <c r="Z36" s="1108"/>
      <c r="AA36" s="1109"/>
      <c r="AB36" s="1109"/>
      <c r="AC36" s="219"/>
      <c r="AD36" s="219"/>
      <c r="AE36" s="1109"/>
      <c r="AF36" s="1110"/>
      <c r="AG36" s="434"/>
      <c r="AH36" s="434"/>
    </row>
    <row r="37" spans="1:250" s="928" customFormat="1" ht="19.5" customHeight="1" thickBot="1" x14ac:dyDescent="0.3">
      <c r="A37" s="927" t="s">
        <v>11</v>
      </c>
      <c r="B37" s="262">
        <f>SUM(B29,B36)</f>
        <v>90</v>
      </c>
      <c r="C37" s="890">
        <f>SUM(C29,C36)</f>
        <v>2430</v>
      </c>
      <c r="D37" s="890">
        <f t="shared" ref="D37:V37" si="10">SUM(D29,D36)</f>
        <v>1960</v>
      </c>
      <c r="E37" s="956">
        <f t="shared" si="10"/>
        <v>581</v>
      </c>
      <c r="F37" s="890">
        <f t="shared" si="10"/>
        <v>1159</v>
      </c>
      <c r="G37" s="890">
        <f t="shared" si="10"/>
        <v>220</v>
      </c>
      <c r="H37" s="890">
        <f t="shared" si="10"/>
        <v>172</v>
      </c>
      <c r="I37" s="890">
        <f t="shared" si="10"/>
        <v>485</v>
      </c>
      <c r="J37" s="956">
        <f t="shared" si="10"/>
        <v>67.5</v>
      </c>
      <c r="K37" s="890">
        <f t="shared" si="10"/>
        <v>224</v>
      </c>
      <c r="L37" s="890">
        <f t="shared" si="10"/>
        <v>310</v>
      </c>
      <c r="M37" s="890">
        <f t="shared" si="10"/>
        <v>225</v>
      </c>
      <c r="N37" s="890">
        <f t="shared" si="10"/>
        <v>519</v>
      </c>
      <c r="O37" s="890">
        <f t="shared" si="10"/>
        <v>449</v>
      </c>
      <c r="P37" s="890">
        <f t="shared" si="10"/>
        <v>829</v>
      </c>
      <c r="Q37" s="890">
        <f t="shared" si="10"/>
        <v>132</v>
      </c>
      <c r="R37" s="890">
        <f t="shared" si="10"/>
        <v>550</v>
      </c>
      <c r="S37" s="890">
        <f t="shared" si="10"/>
        <v>0</v>
      </c>
      <c r="T37" s="890">
        <f t="shared" si="10"/>
        <v>0</v>
      </c>
      <c r="U37" s="890">
        <f t="shared" si="10"/>
        <v>132</v>
      </c>
      <c r="V37" s="890">
        <f t="shared" si="10"/>
        <v>550</v>
      </c>
      <c r="W37" s="890">
        <f>SUM(W29,W36)</f>
        <v>1960</v>
      </c>
      <c r="X37" s="97"/>
      <c r="Y37" s="1108"/>
      <c r="Z37" s="1108"/>
      <c r="AA37" s="935"/>
      <c r="AB37" s="935"/>
      <c r="AC37" s="935"/>
      <c r="AD37" s="935"/>
      <c r="AE37" s="1109"/>
      <c r="AF37" s="1110"/>
      <c r="AG37" s="97"/>
      <c r="AH37" s="97"/>
      <c r="AI37" s="97"/>
      <c r="AJ37" s="97"/>
      <c r="AK37" s="97"/>
      <c r="AL37" s="97"/>
      <c r="AM37" s="97"/>
      <c r="AN37" s="97"/>
      <c r="AO37" s="97"/>
      <c r="AP37" s="97"/>
      <c r="AQ37" s="97"/>
      <c r="AR37" s="97"/>
      <c r="AS37" s="97"/>
      <c r="AT37" s="97"/>
      <c r="AU37" s="97"/>
      <c r="AV37" s="97"/>
      <c r="AW37" s="97"/>
      <c r="AX37" s="97"/>
      <c r="AY37" s="97"/>
      <c r="AZ37" s="97"/>
      <c r="BA37" s="97"/>
      <c r="BB37" s="97"/>
      <c r="BC37" s="97"/>
      <c r="BD37" s="97"/>
      <c r="BE37" s="97"/>
      <c r="BF37" s="97"/>
      <c r="BG37" s="97"/>
      <c r="BH37" s="97"/>
      <c r="BI37" s="97"/>
      <c r="BJ37" s="97"/>
      <c r="BK37" s="97"/>
      <c r="BL37" s="97"/>
      <c r="BM37" s="97"/>
      <c r="BN37" s="97"/>
      <c r="BO37" s="97"/>
      <c r="BP37" s="97"/>
      <c r="BQ37" s="97"/>
      <c r="BR37" s="97"/>
      <c r="BS37" s="97"/>
      <c r="BT37" s="97"/>
      <c r="BU37" s="97"/>
      <c r="BV37" s="97"/>
      <c r="BW37" s="97"/>
      <c r="BX37" s="97"/>
      <c r="BY37" s="97"/>
      <c r="BZ37" s="97"/>
      <c r="CA37" s="97"/>
      <c r="CB37" s="97"/>
      <c r="CC37" s="97"/>
      <c r="CD37" s="97"/>
      <c r="CE37" s="97"/>
      <c r="CF37" s="97"/>
      <c r="CG37" s="97"/>
      <c r="CH37" s="97"/>
      <c r="CI37" s="97"/>
      <c r="CJ37" s="97"/>
      <c r="CK37" s="97"/>
      <c r="CL37" s="97"/>
      <c r="CM37" s="97"/>
      <c r="CN37" s="97"/>
      <c r="CO37" s="97"/>
      <c r="CP37" s="97"/>
      <c r="CQ37" s="97"/>
      <c r="CR37" s="97"/>
      <c r="CS37" s="97"/>
      <c r="CT37" s="97"/>
      <c r="CU37" s="97"/>
      <c r="CV37" s="97"/>
      <c r="CW37" s="97"/>
      <c r="CX37" s="97"/>
      <c r="CY37" s="97"/>
      <c r="CZ37" s="97"/>
      <c r="DA37" s="97"/>
      <c r="DB37" s="97"/>
      <c r="DC37" s="97"/>
      <c r="DD37" s="97"/>
      <c r="DE37" s="97"/>
      <c r="DF37" s="97"/>
      <c r="DG37" s="97"/>
      <c r="DH37" s="97"/>
      <c r="DI37" s="97"/>
      <c r="DJ37" s="97"/>
      <c r="DK37" s="97"/>
      <c r="DL37" s="97"/>
      <c r="DM37" s="97"/>
      <c r="DN37" s="97"/>
      <c r="DO37" s="97"/>
      <c r="DP37" s="97"/>
      <c r="DQ37" s="97"/>
      <c r="DR37" s="97"/>
      <c r="DS37" s="97"/>
      <c r="DT37" s="97"/>
      <c r="DU37" s="97"/>
      <c r="DV37" s="97"/>
      <c r="DW37" s="97"/>
      <c r="DX37" s="97"/>
      <c r="DY37" s="97"/>
      <c r="DZ37" s="97"/>
      <c r="EA37" s="97"/>
      <c r="EB37" s="97"/>
      <c r="EC37" s="97"/>
      <c r="ED37" s="97"/>
      <c r="EE37" s="97"/>
      <c r="EF37" s="97"/>
      <c r="EG37" s="97"/>
      <c r="EH37" s="97"/>
      <c r="EI37" s="97"/>
      <c r="EJ37" s="97"/>
      <c r="EK37" s="97"/>
      <c r="EL37" s="97"/>
      <c r="EM37" s="97"/>
      <c r="EN37" s="97"/>
      <c r="EO37" s="97"/>
      <c r="EP37" s="97"/>
      <c r="EQ37" s="97"/>
      <c r="ER37" s="97"/>
      <c r="ES37" s="97"/>
      <c r="ET37" s="97"/>
      <c r="EU37" s="97"/>
      <c r="EV37" s="97"/>
      <c r="EW37" s="97"/>
      <c r="EX37" s="97"/>
      <c r="EY37" s="97"/>
      <c r="EZ37" s="97"/>
      <c r="FA37" s="97"/>
      <c r="FB37" s="97"/>
      <c r="FC37" s="97"/>
      <c r="FD37" s="97"/>
      <c r="FE37" s="97"/>
      <c r="FF37" s="97"/>
      <c r="FG37" s="97"/>
      <c r="FH37" s="97"/>
      <c r="FI37" s="97"/>
      <c r="FJ37" s="97"/>
      <c r="FK37" s="97"/>
      <c r="FL37" s="97"/>
      <c r="FM37" s="97"/>
      <c r="FN37" s="97"/>
      <c r="FO37" s="97"/>
      <c r="FP37" s="97"/>
      <c r="FQ37" s="97"/>
      <c r="FR37" s="97"/>
      <c r="FS37" s="97"/>
      <c r="FT37" s="97"/>
      <c r="FU37" s="97"/>
      <c r="FV37" s="97"/>
      <c r="FW37" s="97"/>
      <c r="FX37" s="97"/>
      <c r="FY37" s="97"/>
      <c r="FZ37" s="97"/>
      <c r="GA37" s="97"/>
      <c r="GB37" s="97"/>
      <c r="GC37" s="97"/>
      <c r="GD37" s="97"/>
      <c r="GE37" s="97"/>
      <c r="GF37" s="97"/>
      <c r="GG37" s="97"/>
      <c r="GH37" s="97"/>
      <c r="GI37" s="97"/>
      <c r="GJ37" s="97"/>
      <c r="GK37" s="97"/>
      <c r="GL37" s="97"/>
      <c r="GM37" s="97"/>
      <c r="GN37" s="97"/>
      <c r="GO37" s="97"/>
      <c r="GP37" s="97"/>
      <c r="GQ37" s="97"/>
      <c r="GR37" s="97"/>
      <c r="GS37" s="97"/>
      <c r="GT37" s="97"/>
      <c r="GU37" s="97"/>
      <c r="GV37" s="97"/>
      <c r="GW37" s="97"/>
      <c r="GX37" s="97"/>
      <c r="GY37" s="97"/>
      <c r="GZ37" s="97"/>
      <c r="HA37" s="97"/>
      <c r="HB37" s="97"/>
      <c r="HC37" s="97"/>
      <c r="HD37" s="97"/>
      <c r="HE37" s="97"/>
      <c r="HF37" s="97"/>
      <c r="HG37" s="97"/>
      <c r="HH37" s="97"/>
      <c r="HI37" s="97"/>
      <c r="HJ37" s="97"/>
      <c r="HK37" s="97"/>
      <c r="HL37" s="97"/>
      <c r="HM37" s="97"/>
      <c r="HN37" s="97"/>
      <c r="HO37" s="97"/>
      <c r="HP37" s="97"/>
      <c r="HQ37" s="97"/>
      <c r="HR37" s="97"/>
      <c r="HS37" s="97"/>
      <c r="HT37" s="97"/>
      <c r="HU37" s="97"/>
      <c r="HV37" s="97"/>
      <c r="HW37" s="97"/>
      <c r="HX37" s="97"/>
      <c r="HY37" s="97"/>
      <c r="HZ37" s="97"/>
      <c r="IA37" s="97"/>
      <c r="IB37" s="97"/>
      <c r="IC37" s="97"/>
      <c r="ID37" s="97"/>
      <c r="IE37" s="97"/>
      <c r="IF37" s="97"/>
      <c r="IG37" s="97"/>
      <c r="IH37" s="97"/>
      <c r="II37" s="97"/>
      <c r="IJ37" s="97"/>
      <c r="IK37" s="97"/>
      <c r="IL37" s="97"/>
      <c r="IM37" s="97"/>
      <c r="IN37" s="97"/>
      <c r="IO37" s="97"/>
      <c r="IP37" s="97"/>
    </row>
    <row r="38" spans="1:250" s="97" customFormat="1" ht="21" customHeight="1" thickBot="1" x14ac:dyDescent="0.3">
      <c r="A38" s="566" t="s">
        <v>57</v>
      </c>
      <c r="B38" s="255"/>
      <c r="C38" s="257"/>
      <c r="D38" s="257"/>
      <c r="E38" s="256"/>
      <c r="F38" s="257"/>
      <c r="G38" s="255"/>
      <c r="H38" s="255"/>
      <c r="I38" s="255"/>
      <c r="J38" s="256"/>
      <c r="K38" s="255"/>
      <c r="L38" s="255"/>
      <c r="M38" s="255"/>
      <c r="N38" s="255"/>
      <c r="O38" s="255"/>
      <c r="P38" s="255"/>
      <c r="Q38" s="255"/>
      <c r="R38" s="255"/>
      <c r="S38" s="255"/>
      <c r="T38" s="255"/>
      <c r="U38" s="255"/>
      <c r="V38" s="255"/>
      <c r="W38" s="929"/>
      <c r="X38" s="98"/>
      <c r="Y38" s="1108"/>
      <c r="Z38" s="1108"/>
      <c r="AA38" s="1108"/>
      <c r="AB38" s="935"/>
      <c r="AC38" s="935"/>
      <c r="AD38" s="935"/>
      <c r="AE38" s="1109"/>
      <c r="AF38" s="1110"/>
    </row>
    <row r="39" spans="1:250" s="582" customFormat="1" ht="13.5" customHeight="1" thickBot="1" x14ac:dyDescent="0.25">
      <c r="A39" s="930" t="s">
        <v>32</v>
      </c>
      <c r="B39" s="729">
        <v>8</v>
      </c>
      <c r="C39" s="729">
        <v>216</v>
      </c>
      <c r="D39" s="730">
        <v>176</v>
      </c>
      <c r="E39" s="731">
        <v>176</v>
      </c>
      <c r="F39" s="731"/>
      <c r="G39" s="732"/>
      <c r="H39" s="731"/>
      <c r="I39" s="732">
        <v>40</v>
      </c>
      <c r="J39" s="731"/>
      <c r="K39" s="733">
        <v>60</v>
      </c>
      <c r="L39" s="734"/>
      <c r="M39" s="734">
        <v>60</v>
      </c>
      <c r="N39" s="735"/>
      <c r="O39" s="730">
        <v>120</v>
      </c>
      <c r="P39" s="731"/>
      <c r="Q39" s="733">
        <v>56</v>
      </c>
      <c r="R39" s="734"/>
      <c r="S39" s="734"/>
      <c r="T39" s="735"/>
      <c r="U39" s="931">
        <v>56</v>
      </c>
      <c r="V39" s="731"/>
      <c r="W39" s="932">
        <v>176</v>
      </c>
      <c r="X39" s="933"/>
      <c r="Y39" s="1108"/>
      <c r="Z39" s="1108"/>
      <c r="AA39" s="1108"/>
      <c r="AB39" s="935"/>
      <c r="AC39" s="935"/>
      <c r="AD39" s="935"/>
      <c r="AE39" s="1109"/>
      <c r="AF39" s="1110"/>
    </row>
    <row r="40" spans="1:250" s="97" customFormat="1" ht="15.75" customHeight="1" x14ac:dyDescent="0.25">
      <c r="A40" s="934"/>
      <c r="B40" s="577"/>
      <c r="C40" s="378"/>
      <c r="D40" s="578"/>
      <c r="E40" s="234"/>
      <c r="F40" s="234"/>
      <c r="G40" s="234"/>
      <c r="H40" s="234"/>
      <c r="I40" s="234"/>
      <c r="J40" s="234"/>
      <c r="K40" s="234"/>
      <c r="L40" s="234"/>
      <c r="M40" s="580"/>
      <c r="N40" s="580"/>
      <c r="O40" s="581"/>
      <c r="P40" s="580"/>
      <c r="Q40" s="234"/>
      <c r="R40" s="234"/>
      <c r="S40" s="234"/>
      <c r="T40" s="582"/>
      <c r="U40" s="578"/>
      <c r="V40" s="582"/>
      <c r="W40" s="578"/>
      <c r="X40" s="98"/>
      <c r="Y40" s="1108"/>
      <c r="Z40" s="1108"/>
      <c r="AA40" s="1108"/>
      <c r="AB40" s="935"/>
      <c r="AC40" s="935"/>
      <c r="AD40" s="935"/>
      <c r="AE40" s="1109"/>
      <c r="AF40" s="1110"/>
    </row>
    <row r="41" spans="1:250" ht="10.5" customHeight="1" x14ac:dyDescent="0.2">
      <c r="D41" s="230"/>
      <c r="J41" s="230"/>
      <c r="K41" s="230"/>
      <c r="L41" s="230"/>
      <c r="M41" s="230"/>
      <c r="N41" s="230"/>
      <c r="O41" s="230"/>
      <c r="P41" s="230"/>
      <c r="Q41" s="230"/>
      <c r="R41" s="230"/>
      <c r="S41" s="230"/>
    </row>
    <row r="42" spans="1:250" s="238" customFormat="1" ht="26.25" customHeight="1" x14ac:dyDescent="0.25">
      <c r="A42" s="229"/>
      <c r="B42" s="230"/>
      <c r="C42" s="230"/>
      <c r="D42" s="230"/>
      <c r="E42" s="230"/>
      <c r="F42" s="230"/>
      <c r="G42" s="230"/>
      <c r="H42" s="230"/>
      <c r="I42" s="230"/>
      <c r="J42" s="230"/>
      <c r="K42" s="230"/>
      <c r="L42" s="230"/>
      <c r="M42" s="230"/>
      <c r="N42" s="230"/>
      <c r="O42" s="230"/>
      <c r="P42" s="230"/>
      <c r="Q42" s="230"/>
      <c r="R42" s="230"/>
      <c r="S42" s="230"/>
      <c r="T42" s="229"/>
      <c r="U42" s="229"/>
      <c r="V42" s="229"/>
      <c r="W42" s="229"/>
    </row>
    <row r="43" spans="1:250" s="238" customFormat="1" ht="8.25" customHeight="1" x14ac:dyDescent="0.25">
      <c r="A43" s="229"/>
      <c r="B43" s="230"/>
      <c r="C43" s="230"/>
      <c r="D43" s="230"/>
      <c r="E43" s="230"/>
      <c r="F43" s="230"/>
      <c r="G43" s="230"/>
      <c r="H43" s="230"/>
      <c r="I43" s="230"/>
      <c r="J43" s="230"/>
      <c r="K43" s="230"/>
      <c r="L43" s="230"/>
      <c r="M43" s="230"/>
      <c r="N43" s="230"/>
      <c r="O43" s="230"/>
      <c r="P43" s="230"/>
      <c r="Q43" s="230"/>
      <c r="R43" s="230"/>
      <c r="S43" s="230"/>
      <c r="T43" s="229"/>
      <c r="U43" s="229"/>
      <c r="V43" s="229"/>
      <c r="W43" s="229"/>
    </row>
    <row r="44" spans="1:250" s="238" customFormat="1" ht="15.75" x14ac:dyDescent="0.25">
      <c r="A44" s="229"/>
      <c r="B44" s="230"/>
      <c r="C44" s="230"/>
      <c r="D44" s="229"/>
      <c r="E44" s="230"/>
      <c r="F44" s="230"/>
      <c r="G44" s="230"/>
      <c r="H44" s="230"/>
      <c r="I44" s="230"/>
      <c r="J44" s="229"/>
      <c r="K44" s="229"/>
      <c r="L44" s="229"/>
      <c r="M44" s="229"/>
      <c r="N44" s="229"/>
      <c r="O44" s="229"/>
      <c r="P44" s="229"/>
      <c r="Q44" s="229"/>
      <c r="R44" s="229"/>
      <c r="S44" s="229"/>
      <c r="T44" s="229"/>
      <c r="U44" s="229"/>
      <c r="V44" s="229"/>
      <c r="W44" s="229"/>
    </row>
    <row r="45" spans="1:250" s="238" customFormat="1" ht="15.75" customHeight="1" x14ac:dyDescent="0.25">
      <c r="A45" s="231"/>
      <c r="B45" s="230"/>
      <c r="C45" s="230"/>
      <c r="D45" s="229"/>
      <c r="E45" s="230"/>
      <c r="F45" s="230"/>
      <c r="G45" s="230"/>
      <c r="H45" s="230"/>
      <c r="I45" s="230"/>
      <c r="J45" s="229"/>
      <c r="K45" s="229"/>
      <c r="L45" s="229"/>
      <c r="M45" s="229"/>
      <c r="N45" s="229"/>
      <c r="O45" s="229"/>
      <c r="P45" s="229"/>
      <c r="Q45" s="229"/>
      <c r="R45" s="229"/>
      <c r="S45" s="229"/>
      <c r="T45" s="229"/>
      <c r="U45" s="229"/>
      <c r="V45" s="229"/>
      <c r="W45" s="229"/>
    </row>
  </sheetData>
  <mergeCells count="30">
    <mergeCell ref="A30:W30"/>
    <mergeCell ref="A34:W34"/>
    <mergeCell ref="O12:P13"/>
    <mergeCell ref="Q12:R12"/>
    <mergeCell ref="S12:T12"/>
    <mergeCell ref="U12:V13"/>
    <mergeCell ref="W12:W13"/>
    <mergeCell ref="A15:W15"/>
    <mergeCell ref="F10:F14"/>
    <mergeCell ref="G10:G14"/>
    <mergeCell ref="H10:H14"/>
    <mergeCell ref="I10:I14"/>
    <mergeCell ref="J10:J14"/>
    <mergeCell ref="K10:W10"/>
    <mergeCell ref="K11:P11"/>
    <mergeCell ref="Q11:V11"/>
    <mergeCell ref="A2:W2"/>
    <mergeCell ref="A3:W3"/>
    <mergeCell ref="K12:L12"/>
    <mergeCell ref="M12:N12"/>
    <mergeCell ref="A4:W4"/>
    <mergeCell ref="A6:M6"/>
    <mergeCell ref="A7:F7"/>
    <mergeCell ref="A8:S8"/>
    <mergeCell ref="A9:S9"/>
    <mergeCell ref="A10:A14"/>
    <mergeCell ref="B10:B14"/>
    <mergeCell ref="C10:C14"/>
    <mergeCell ref="D10:D14"/>
    <mergeCell ref="E10:E1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A31"/>
  <sheetViews>
    <sheetView workbookViewId="0">
      <selection activeCell="L30" sqref="L30"/>
    </sheetView>
  </sheetViews>
  <sheetFormatPr defaultColWidth="9.140625" defaultRowHeight="12.75" x14ac:dyDescent="0.2"/>
  <cols>
    <col min="1" max="1" width="70.7109375" style="229" customWidth="1"/>
    <col min="2" max="2" width="6.42578125" style="230" customWidth="1"/>
    <col min="3" max="3" width="7.7109375" style="230" customWidth="1"/>
    <col min="4" max="4" width="6.140625" style="229" customWidth="1"/>
    <col min="5" max="5" width="6.42578125" style="230" customWidth="1"/>
    <col min="6" max="6" width="6.28515625" style="230" customWidth="1"/>
    <col min="7" max="7" width="8" style="230" customWidth="1"/>
    <col min="8" max="8" width="6.42578125" style="230" customWidth="1"/>
    <col min="9" max="9" width="5.7109375" style="230" customWidth="1"/>
    <col min="10" max="22" width="5.7109375" style="229" customWidth="1"/>
    <col min="23" max="24" width="9.140625" style="229"/>
    <col min="25" max="25" width="10.140625" style="229" bestFit="1" customWidth="1"/>
    <col min="26" max="26" width="9.42578125" style="229" bestFit="1" customWidth="1"/>
    <col min="27" max="27" width="12.28515625" style="229" bestFit="1" customWidth="1"/>
    <col min="28" max="28" width="13.140625" style="229" customWidth="1"/>
    <col min="29" max="30" width="9.140625" style="229"/>
    <col min="31" max="31" width="11.5703125" style="229" bestFit="1" customWidth="1"/>
    <col min="32" max="16384" width="9.140625" style="229"/>
  </cols>
  <sheetData>
    <row r="1" spans="1:27" ht="31.9" customHeight="1" x14ac:dyDescent="0.2">
      <c r="A1" s="1569" t="s">
        <v>275</v>
      </c>
      <c r="B1" s="1569"/>
      <c r="C1" s="1569"/>
      <c r="D1" s="1569"/>
      <c r="E1" s="1569"/>
      <c r="F1" s="1569"/>
      <c r="G1" s="1569"/>
      <c r="H1" s="1569"/>
      <c r="I1" s="1569"/>
      <c r="J1" s="1569"/>
      <c r="K1" s="1569"/>
      <c r="L1" s="1569"/>
      <c r="M1" s="1569"/>
      <c r="N1" s="1569"/>
      <c r="O1" s="1569"/>
      <c r="P1" s="1569"/>
      <c r="Q1" s="1569"/>
      <c r="R1" s="1569"/>
      <c r="S1" s="1569"/>
      <c r="T1" s="1569"/>
      <c r="U1" s="1569"/>
      <c r="V1" s="1569"/>
      <c r="W1" s="1569"/>
    </row>
    <row r="2" spans="1:27" ht="15.75" customHeight="1" x14ac:dyDescent="0.2">
      <c r="A2" s="1569" t="s">
        <v>4</v>
      </c>
      <c r="B2" s="1569"/>
      <c r="C2" s="1569"/>
      <c r="D2" s="1569"/>
      <c r="E2" s="1569"/>
      <c r="F2" s="1569"/>
      <c r="G2" s="1569"/>
      <c r="H2" s="1569"/>
      <c r="I2" s="1569"/>
      <c r="J2" s="1569"/>
      <c r="K2" s="1569"/>
      <c r="L2" s="1569"/>
      <c r="M2" s="1569"/>
      <c r="N2" s="1569"/>
      <c r="O2" s="1569"/>
      <c r="P2" s="1569"/>
      <c r="Q2" s="1569"/>
      <c r="R2" s="1569"/>
      <c r="S2" s="1569"/>
      <c r="T2" s="1569"/>
      <c r="U2" s="1569"/>
      <c r="V2" s="1569"/>
      <c r="W2" s="1569"/>
    </row>
    <row r="3" spans="1:27" ht="12.75" customHeight="1" x14ac:dyDescent="0.2">
      <c r="A3" s="1569" t="s">
        <v>194</v>
      </c>
      <c r="B3" s="1569"/>
      <c r="C3" s="1569"/>
      <c r="D3" s="1569"/>
      <c r="E3" s="1569"/>
      <c r="F3" s="1569"/>
      <c r="G3" s="1569"/>
      <c r="H3" s="1569"/>
      <c r="I3" s="1569"/>
      <c r="J3" s="1569"/>
      <c r="K3" s="1569"/>
      <c r="L3" s="1569"/>
      <c r="M3" s="1569"/>
      <c r="N3" s="1569"/>
      <c r="O3" s="1569"/>
      <c r="P3" s="1569"/>
      <c r="Q3" s="1569"/>
      <c r="R3" s="1569"/>
      <c r="S3" s="1569"/>
      <c r="T3" s="1569"/>
      <c r="U3" s="1569"/>
      <c r="V3" s="1569"/>
      <c r="W3" s="1569"/>
    </row>
    <row r="4" spans="1:27" ht="12.75" customHeight="1" x14ac:dyDescent="0.25">
      <c r="A4" s="218"/>
      <c r="B4" s="218"/>
      <c r="C4" s="218"/>
      <c r="D4" s="218"/>
      <c r="E4" s="218"/>
      <c r="F4" s="218"/>
      <c r="G4" s="218"/>
      <c r="H4" s="218"/>
      <c r="I4" s="218"/>
      <c r="J4" s="218"/>
      <c r="K4" s="218"/>
      <c r="L4" s="218"/>
      <c r="M4" s="218"/>
      <c r="N4" s="218"/>
      <c r="O4" s="218"/>
      <c r="P4" s="218"/>
      <c r="Q4" s="218"/>
      <c r="R4" s="218"/>
      <c r="S4" s="218"/>
      <c r="T4" s="218"/>
      <c r="U4" s="218"/>
      <c r="V4" s="218"/>
    </row>
    <row r="5" spans="1:27" ht="17.25" customHeight="1" x14ac:dyDescent="0.25">
      <c r="A5" s="1574" t="s">
        <v>263</v>
      </c>
      <c r="B5" s="1574"/>
      <c r="C5" s="1574"/>
      <c r="D5" s="1574"/>
      <c r="E5" s="1574"/>
      <c r="F5" s="1574"/>
      <c r="G5" s="1574"/>
      <c r="H5" s="1574"/>
      <c r="I5" s="1574"/>
      <c r="J5" s="1574"/>
      <c r="K5" s="1574"/>
      <c r="L5" s="1574"/>
      <c r="M5" s="1574"/>
      <c r="N5" s="379"/>
      <c r="O5" s="379"/>
      <c r="P5" s="379"/>
      <c r="Q5" s="379"/>
      <c r="R5" s="379"/>
      <c r="S5" s="411"/>
    </row>
    <row r="6" spans="1:27" ht="15.75" customHeight="1" x14ac:dyDescent="0.25">
      <c r="A6" s="1574" t="s">
        <v>18</v>
      </c>
      <c r="B6" s="1574"/>
      <c r="C6" s="1574"/>
      <c r="D6" s="1574"/>
      <c r="E6" s="1574"/>
      <c r="F6" s="1574"/>
      <c r="G6" s="378"/>
      <c r="H6" s="378"/>
      <c r="I6" s="378"/>
      <c r="J6" s="238"/>
      <c r="K6" s="238"/>
      <c r="L6" s="238"/>
      <c r="M6" s="238"/>
      <c r="N6" s="238"/>
      <c r="O6" s="238"/>
      <c r="P6" s="238"/>
      <c r="Q6" s="238"/>
      <c r="R6" s="238"/>
      <c r="S6" s="411"/>
    </row>
    <row r="7" spans="1:27" ht="14.25" customHeight="1" x14ac:dyDescent="0.25">
      <c r="A7" s="1583" t="s">
        <v>19</v>
      </c>
      <c r="B7" s="1583"/>
      <c r="C7" s="1583"/>
      <c r="D7" s="1583"/>
      <c r="E7" s="1583"/>
      <c r="F7" s="1583"/>
      <c r="G7" s="1583"/>
      <c r="H7" s="1583"/>
      <c r="I7" s="1583"/>
      <c r="J7" s="1583"/>
      <c r="K7" s="1583"/>
      <c r="L7" s="1583"/>
      <c r="M7" s="1583"/>
      <c r="N7" s="1583"/>
      <c r="O7" s="1583"/>
      <c r="P7" s="1583"/>
      <c r="Q7" s="1583"/>
      <c r="R7" s="1583"/>
      <c r="S7" s="1583"/>
    </row>
    <row r="8" spans="1:27" ht="16.5" customHeight="1" thickBot="1" x14ac:dyDescent="0.3">
      <c r="A8" s="1583" t="s">
        <v>264</v>
      </c>
      <c r="B8" s="1583"/>
      <c r="C8" s="1583"/>
      <c r="D8" s="1583"/>
      <c r="E8" s="1583"/>
      <c r="F8" s="1583"/>
      <c r="G8" s="1583"/>
      <c r="H8" s="1583"/>
      <c r="I8" s="1583"/>
      <c r="J8" s="1583"/>
      <c r="K8" s="1583"/>
      <c r="L8" s="1583"/>
      <c r="M8" s="1583"/>
      <c r="N8" s="1583"/>
      <c r="O8" s="1583"/>
      <c r="P8" s="1583"/>
      <c r="Q8" s="1583"/>
      <c r="R8" s="1583"/>
      <c r="S8" s="1583"/>
    </row>
    <row r="9" spans="1:27" ht="15" customHeight="1" thickBot="1" x14ac:dyDescent="0.25">
      <c r="A9" s="1580" t="s">
        <v>23</v>
      </c>
      <c r="B9" s="1575" t="s">
        <v>14</v>
      </c>
      <c r="C9" s="1590" t="s">
        <v>26</v>
      </c>
      <c r="D9" s="1577" t="s">
        <v>27</v>
      </c>
      <c r="E9" s="1575" t="s">
        <v>1</v>
      </c>
      <c r="F9" s="1570" t="s">
        <v>28</v>
      </c>
      <c r="G9" s="1575" t="s">
        <v>29</v>
      </c>
      <c r="H9" s="1577" t="s">
        <v>30</v>
      </c>
      <c r="I9" s="1575" t="s">
        <v>16</v>
      </c>
      <c r="J9" s="1590" t="s">
        <v>31</v>
      </c>
      <c r="K9" s="1587" t="s">
        <v>5</v>
      </c>
      <c r="L9" s="1588"/>
      <c r="M9" s="1588"/>
      <c r="N9" s="1588"/>
      <c r="O9" s="1588"/>
      <c r="P9" s="1588"/>
      <c r="Q9" s="1588"/>
      <c r="R9" s="1588"/>
      <c r="S9" s="1588"/>
      <c r="T9" s="1588"/>
      <c r="U9" s="1588"/>
      <c r="V9" s="1588"/>
      <c r="W9" s="1589"/>
    </row>
    <row r="10" spans="1:27" ht="11.25" customHeight="1" thickBot="1" x14ac:dyDescent="0.25">
      <c r="A10" s="1581"/>
      <c r="B10" s="1576"/>
      <c r="C10" s="1591"/>
      <c r="D10" s="1578"/>
      <c r="E10" s="1576"/>
      <c r="F10" s="1571"/>
      <c r="G10" s="1576"/>
      <c r="H10" s="1578"/>
      <c r="I10" s="1576"/>
      <c r="J10" s="1591"/>
      <c r="K10" s="1592" t="s">
        <v>12</v>
      </c>
      <c r="L10" s="1592"/>
      <c r="M10" s="1593"/>
      <c r="N10" s="1594"/>
      <c r="O10" s="1594"/>
      <c r="P10" s="1595"/>
      <c r="Q10" s="1592" t="s">
        <v>13</v>
      </c>
      <c r="R10" s="1592"/>
      <c r="S10" s="1593"/>
      <c r="T10" s="1594"/>
      <c r="U10" s="1594"/>
      <c r="V10" s="1595"/>
      <c r="W10" s="377"/>
    </row>
    <row r="11" spans="1:27" ht="12.75" customHeight="1" x14ac:dyDescent="0.2">
      <c r="A11" s="1581"/>
      <c r="B11" s="1576"/>
      <c r="C11" s="1591"/>
      <c r="D11" s="1578"/>
      <c r="E11" s="1576"/>
      <c r="F11" s="1571"/>
      <c r="G11" s="1576"/>
      <c r="H11" s="1578"/>
      <c r="I11" s="1576"/>
      <c r="J11" s="1591"/>
      <c r="K11" s="1573" t="s">
        <v>2</v>
      </c>
      <c r="L11" s="1579"/>
      <c r="M11" s="1572" t="s">
        <v>8</v>
      </c>
      <c r="N11" s="1573"/>
      <c r="O11" s="1596" t="s">
        <v>3</v>
      </c>
      <c r="P11" s="1597"/>
      <c r="Q11" s="1573" t="s">
        <v>2</v>
      </c>
      <c r="R11" s="1579"/>
      <c r="S11" s="1572" t="s">
        <v>8</v>
      </c>
      <c r="T11" s="1573"/>
      <c r="U11" s="1596" t="s">
        <v>3</v>
      </c>
      <c r="V11" s="1597"/>
      <c r="W11" s="1584" t="s">
        <v>3</v>
      </c>
    </row>
    <row r="12" spans="1:27" ht="12.75" customHeight="1" thickBot="1" x14ac:dyDescent="0.3">
      <c r="A12" s="1581"/>
      <c r="B12" s="1576"/>
      <c r="C12" s="1591"/>
      <c r="D12" s="1578"/>
      <c r="E12" s="1576"/>
      <c r="F12" s="1571"/>
      <c r="G12" s="1576"/>
      <c r="H12" s="1578"/>
      <c r="I12" s="1576"/>
      <c r="J12" s="1591"/>
      <c r="K12" s="376">
        <v>20</v>
      </c>
      <c r="L12" s="375" t="s">
        <v>24</v>
      </c>
      <c r="M12" s="374">
        <v>20</v>
      </c>
      <c r="N12" s="373" t="s">
        <v>24</v>
      </c>
      <c r="O12" s="1598"/>
      <c r="P12" s="1599"/>
      <c r="Q12" s="376">
        <v>20</v>
      </c>
      <c r="R12" s="375" t="s">
        <v>24</v>
      </c>
      <c r="S12" s="374">
        <v>0</v>
      </c>
      <c r="T12" s="373" t="s">
        <v>24</v>
      </c>
      <c r="U12" s="1598"/>
      <c r="V12" s="1599"/>
      <c r="W12" s="1585"/>
      <c r="Y12" s="97"/>
      <c r="Z12" s="97"/>
    </row>
    <row r="13" spans="1:27" ht="19.5" customHeight="1" thickBot="1" x14ac:dyDescent="0.3">
      <c r="A13" s="1630"/>
      <c r="B13" s="1601"/>
      <c r="C13" s="1604"/>
      <c r="D13" s="1600"/>
      <c r="E13" s="1601"/>
      <c r="F13" s="1603"/>
      <c r="G13" s="1601"/>
      <c r="H13" s="1600"/>
      <c r="I13" s="1601"/>
      <c r="J13" s="1604"/>
      <c r="K13" s="802" t="s">
        <v>9</v>
      </c>
      <c r="L13" s="363" t="s">
        <v>10</v>
      </c>
      <c r="M13" s="803" t="s">
        <v>9</v>
      </c>
      <c r="N13" s="804" t="s">
        <v>10</v>
      </c>
      <c r="O13" s="805" t="s">
        <v>9</v>
      </c>
      <c r="P13" s="806" t="s">
        <v>10</v>
      </c>
      <c r="Q13" s="802" t="s">
        <v>9</v>
      </c>
      <c r="R13" s="363" t="s">
        <v>10</v>
      </c>
      <c r="S13" s="803" t="s">
        <v>9</v>
      </c>
      <c r="T13" s="804" t="s">
        <v>10</v>
      </c>
      <c r="U13" s="806" t="s">
        <v>9</v>
      </c>
      <c r="V13" s="807" t="s">
        <v>10</v>
      </c>
      <c r="W13" s="808" t="s">
        <v>6</v>
      </c>
      <c r="Y13" s="97"/>
      <c r="Z13" s="97"/>
    </row>
    <row r="14" spans="1:27" ht="15.75" customHeight="1" thickBot="1" x14ac:dyDescent="0.25">
      <c r="A14" s="867" t="s">
        <v>237</v>
      </c>
      <c r="B14" s="868"/>
      <c r="C14" s="868"/>
      <c r="D14" s="868"/>
      <c r="E14" s="868"/>
      <c r="F14" s="868"/>
      <c r="G14" s="868"/>
      <c r="H14" s="868"/>
      <c r="I14" s="868"/>
      <c r="J14" s="868"/>
      <c r="K14" s="1111"/>
      <c r="L14" s="1111"/>
      <c r="M14" s="1111"/>
      <c r="N14" s="1111"/>
      <c r="O14" s="868"/>
      <c r="P14" s="868"/>
      <c r="Q14" s="1111"/>
      <c r="R14" s="1111"/>
      <c r="S14" s="1111"/>
      <c r="T14" s="1111"/>
      <c r="U14" s="868"/>
      <c r="V14" s="868"/>
      <c r="W14" s="869"/>
    </row>
    <row r="15" spans="1:27" s="97" customFormat="1" ht="20.45" customHeight="1" thickBot="1" x14ac:dyDescent="0.3">
      <c r="A15" s="323" t="s">
        <v>276</v>
      </c>
      <c r="B15" s="841">
        <v>20</v>
      </c>
      <c r="C15" s="841">
        <f>B15*27</f>
        <v>540</v>
      </c>
      <c r="D15" s="870">
        <f>B15*18</f>
        <v>360</v>
      </c>
      <c r="E15" s="871">
        <f>D15*0.3</f>
        <v>108</v>
      </c>
      <c r="F15" s="871">
        <f>D15-E15</f>
        <v>252</v>
      </c>
      <c r="G15" s="845"/>
      <c r="H15" s="845">
        <f>B15*2</f>
        <v>40</v>
      </c>
      <c r="I15" s="845">
        <f>C15-D15</f>
        <v>180</v>
      </c>
      <c r="J15" s="1112">
        <f>B15-1.5</f>
        <v>18.5</v>
      </c>
      <c r="K15" s="1113">
        <f>E15-M15</f>
        <v>78</v>
      </c>
      <c r="L15" s="1086">
        <f>F15-N15</f>
        <v>183</v>
      </c>
      <c r="M15" s="1085">
        <v>30</v>
      </c>
      <c r="N15" s="1114">
        <v>69</v>
      </c>
      <c r="O15" s="826">
        <f>SUM(K15,M15)</f>
        <v>108</v>
      </c>
      <c r="P15" s="1115">
        <f>SUM(L15,N15)</f>
        <v>252</v>
      </c>
      <c r="Q15" s="1088"/>
      <c r="R15" s="1089"/>
      <c r="S15" s="1089"/>
      <c r="T15" s="1090"/>
      <c r="U15" s="826">
        <f t="shared" ref="U15:V20" si="0">SUM(Q15,S15)</f>
        <v>0</v>
      </c>
      <c r="V15" s="877">
        <f t="shared" si="0"/>
        <v>0</v>
      </c>
      <c r="W15" s="1083">
        <f t="shared" ref="W15:W20" si="1">SUM(O15,P15,U15,V15)</f>
        <v>360</v>
      </c>
      <c r="X15" s="98"/>
      <c r="Y15" s="98"/>
      <c r="Z15" s="98"/>
      <c r="AA15" s="98"/>
    </row>
    <row r="16" spans="1:27" s="97" customFormat="1" ht="19.149999999999999" customHeight="1" thickBot="1" x14ac:dyDescent="0.3">
      <c r="A16" s="881" t="s">
        <v>277</v>
      </c>
      <c r="B16" s="882">
        <v>10</v>
      </c>
      <c r="C16" s="841">
        <f>B16*27</f>
        <v>270</v>
      </c>
      <c r="D16" s="870">
        <f>B16*18</f>
        <v>180</v>
      </c>
      <c r="E16" s="871">
        <f>D16*0.3</f>
        <v>54</v>
      </c>
      <c r="F16" s="871">
        <f>D16-E16</f>
        <v>126</v>
      </c>
      <c r="G16" s="845"/>
      <c r="H16" s="845">
        <f>B16*2</f>
        <v>20</v>
      </c>
      <c r="I16" s="845">
        <f>C16-D16</f>
        <v>90</v>
      </c>
      <c r="J16" s="1112">
        <f>B16-1.5</f>
        <v>8.5</v>
      </c>
      <c r="K16" s="876"/>
      <c r="L16" s="849"/>
      <c r="M16" s="1092"/>
      <c r="N16" s="1093"/>
      <c r="O16" s="826">
        <f>SUM(K16,Q16)</f>
        <v>54</v>
      </c>
      <c r="P16" s="1115">
        <f>SUM(L16,R16)</f>
        <v>126</v>
      </c>
      <c r="Q16" s="1094">
        <v>54</v>
      </c>
      <c r="R16" s="883">
        <v>126</v>
      </c>
      <c r="S16" s="849"/>
      <c r="T16" s="874"/>
      <c r="U16" s="826">
        <f t="shared" si="0"/>
        <v>54</v>
      </c>
      <c r="V16" s="877">
        <f t="shared" si="0"/>
        <v>126</v>
      </c>
      <c r="W16" s="1083">
        <f t="shared" si="1"/>
        <v>360</v>
      </c>
      <c r="X16" s="98"/>
      <c r="Y16" s="98"/>
      <c r="Z16" s="98"/>
      <c r="AA16" s="98"/>
    </row>
    <row r="17" spans="1:27" s="97" customFormat="1" ht="22.9" customHeight="1" thickBot="1" x14ac:dyDescent="0.3">
      <c r="A17" s="323" t="s">
        <v>278</v>
      </c>
      <c r="B17" s="841">
        <v>15</v>
      </c>
      <c r="C17" s="841">
        <f>B17*27</f>
        <v>405</v>
      </c>
      <c r="D17" s="870">
        <f>B17*18-D18-D19</f>
        <v>235</v>
      </c>
      <c r="E17" s="871">
        <f>D17*0.3</f>
        <v>70.5</v>
      </c>
      <c r="F17" s="871">
        <f>D17-E17</f>
        <v>164.5</v>
      </c>
      <c r="G17" s="845"/>
      <c r="H17" s="845">
        <f>B17*2-H18-H19</f>
        <v>25</v>
      </c>
      <c r="I17" s="845">
        <f>C17-D17-20-16</f>
        <v>134</v>
      </c>
      <c r="J17" s="1112">
        <f>B17-1.5-4</f>
        <v>9.5</v>
      </c>
      <c r="K17" s="873">
        <v>32</v>
      </c>
      <c r="L17" s="952">
        <v>72</v>
      </c>
      <c r="M17" s="883">
        <f>E17-K17</f>
        <v>38.5</v>
      </c>
      <c r="N17" s="1116">
        <f>F17-L17</f>
        <v>92.5</v>
      </c>
      <c r="O17" s="1117">
        <f t="shared" ref="O17:P20" si="2">SUM(K17,M17)</f>
        <v>70.5</v>
      </c>
      <c r="P17" s="1115">
        <f t="shared" si="2"/>
        <v>164.5</v>
      </c>
      <c r="Q17" s="949"/>
      <c r="R17" s="948"/>
      <c r="S17" s="849"/>
      <c r="T17" s="874"/>
      <c r="U17" s="1117">
        <f t="shared" si="0"/>
        <v>0</v>
      </c>
      <c r="V17" s="1118">
        <f t="shared" si="0"/>
        <v>0</v>
      </c>
      <c r="W17" s="1083">
        <f t="shared" si="1"/>
        <v>235</v>
      </c>
      <c r="X17" s="98"/>
      <c r="Y17" s="229"/>
      <c r="Z17" s="229"/>
      <c r="AA17" s="98"/>
    </row>
    <row r="18" spans="1:27" s="97" customFormat="1" ht="22.9" customHeight="1" thickBot="1" x14ac:dyDescent="0.3">
      <c r="A18" s="1095" t="s">
        <v>279</v>
      </c>
      <c r="B18" s="879"/>
      <c r="C18" s="879"/>
      <c r="D18" s="870">
        <v>21</v>
      </c>
      <c r="E18" s="871">
        <v>7</v>
      </c>
      <c r="F18" s="871">
        <f>D18-E18</f>
        <v>14</v>
      </c>
      <c r="G18" s="845"/>
      <c r="H18" s="845">
        <v>3</v>
      </c>
      <c r="I18" s="845">
        <v>20</v>
      </c>
      <c r="J18" s="1112">
        <v>2</v>
      </c>
      <c r="K18" s="1094">
        <v>7</v>
      </c>
      <c r="L18" s="883">
        <v>14</v>
      </c>
      <c r="M18" s="1092"/>
      <c r="N18" s="1093"/>
      <c r="O18" s="826">
        <f t="shared" si="2"/>
        <v>7</v>
      </c>
      <c r="P18" s="1115">
        <f t="shared" si="2"/>
        <v>14</v>
      </c>
      <c r="Q18" s="1096"/>
      <c r="R18" s="1092"/>
      <c r="S18" s="849"/>
      <c r="T18" s="874"/>
      <c r="U18" s="1117">
        <f t="shared" si="0"/>
        <v>0</v>
      </c>
      <c r="V18" s="1118">
        <f t="shared" si="0"/>
        <v>0</v>
      </c>
      <c r="W18" s="1083">
        <f t="shared" si="1"/>
        <v>21</v>
      </c>
      <c r="X18" s="98"/>
      <c r="Y18" s="229"/>
      <c r="Z18" s="229"/>
      <c r="AA18" s="98"/>
    </row>
    <row r="19" spans="1:27" s="97" customFormat="1" ht="22.9" customHeight="1" thickBot="1" x14ac:dyDescent="0.3">
      <c r="A19" s="1095" t="s">
        <v>280</v>
      </c>
      <c r="B19" s="879"/>
      <c r="C19" s="879"/>
      <c r="D19" s="870">
        <v>14</v>
      </c>
      <c r="E19" s="871">
        <v>5</v>
      </c>
      <c r="F19" s="871">
        <v>9</v>
      </c>
      <c r="G19" s="845"/>
      <c r="H19" s="845">
        <v>2</v>
      </c>
      <c r="I19" s="845">
        <v>16</v>
      </c>
      <c r="J19" s="1112">
        <v>2</v>
      </c>
      <c r="K19" s="1097">
        <v>5</v>
      </c>
      <c r="L19" s="1098">
        <v>9</v>
      </c>
      <c r="M19" s="1101"/>
      <c r="N19" s="1119"/>
      <c r="O19" s="826">
        <f>SUM(K19,M19)</f>
        <v>5</v>
      </c>
      <c r="P19" s="1115">
        <f>SUM(L19,N19)</f>
        <v>9</v>
      </c>
      <c r="Q19" s="1100"/>
      <c r="R19" s="1101"/>
      <c r="S19" s="910"/>
      <c r="T19" s="1099"/>
      <c r="U19" s="1117">
        <f t="shared" si="0"/>
        <v>0</v>
      </c>
      <c r="V19" s="1118">
        <f t="shared" si="0"/>
        <v>0</v>
      </c>
      <c r="W19" s="1083">
        <f t="shared" si="1"/>
        <v>14</v>
      </c>
      <c r="X19" s="98"/>
      <c r="Y19" s="229"/>
      <c r="Z19" s="229"/>
      <c r="AA19" s="98"/>
    </row>
    <row r="20" spans="1:27" s="97" customFormat="1" ht="22.9" customHeight="1" thickBot="1" x14ac:dyDescent="0.3">
      <c r="A20" s="323" t="s">
        <v>281</v>
      </c>
      <c r="B20" s="841">
        <v>15</v>
      </c>
      <c r="C20" s="841">
        <f>B20*27</f>
        <v>405</v>
      </c>
      <c r="D20" s="870">
        <f>B20*18</f>
        <v>270</v>
      </c>
      <c r="E20" s="871">
        <f>D20*0.3</f>
        <v>81</v>
      </c>
      <c r="F20" s="871">
        <f>D20-E20</f>
        <v>189</v>
      </c>
      <c r="G20" s="845"/>
      <c r="H20" s="845">
        <f>B20*2</f>
        <v>30</v>
      </c>
      <c r="I20" s="845">
        <f>C20-D20</f>
        <v>135</v>
      </c>
      <c r="J20" s="1112">
        <f>B20-1.5</f>
        <v>13.5</v>
      </c>
      <c r="K20" s="865"/>
      <c r="L20" s="861"/>
      <c r="M20" s="1102">
        <f>E20-K20</f>
        <v>81</v>
      </c>
      <c r="N20" s="1103">
        <f>F20-L20</f>
        <v>189</v>
      </c>
      <c r="O20" s="826">
        <f t="shared" si="2"/>
        <v>81</v>
      </c>
      <c r="P20" s="1115">
        <f t="shared" si="2"/>
        <v>189</v>
      </c>
      <c r="Q20" s="1104"/>
      <c r="R20" s="1105"/>
      <c r="S20" s="861"/>
      <c r="T20" s="863"/>
      <c r="U20" s="1117">
        <f t="shared" si="0"/>
        <v>0</v>
      </c>
      <c r="V20" s="1118">
        <f t="shared" si="0"/>
        <v>0</v>
      </c>
      <c r="W20" s="1083">
        <f t="shared" si="1"/>
        <v>270</v>
      </c>
      <c r="X20" s="98"/>
      <c r="Y20" s="229"/>
      <c r="Z20" s="229"/>
      <c r="AA20" s="98"/>
    </row>
    <row r="21" spans="1:27" s="97" customFormat="1" ht="17.45" customHeight="1" thickBot="1" x14ac:dyDescent="0.3">
      <c r="A21" s="1645" t="s">
        <v>88</v>
      </c>
      <c r="B21" s="1646"/>
      <c r="C21" s="1646"/>
      <c r="D21" s="1646"/>
      <c r="E21" s="1646"/>
      <c r="F21" s="1646"/>
      <c r="G21" s="1646"/>
      <c r="H21" s="1646"/>
      <c r="I21" s="1646"/>
      <c r="J21" s="1646"/>
      <c r="K21" s="1646"/>
      <c r="L21" s="1646"/>
      <c r="M21" s="1646"/>
      <c r="N21" s="1646"/>
      <c r="O21" s="1646"/>
      <c r="P21" s="1646"/>
      <c r="Q21" s="1646"/>
      <c r="R21" s="1646"/>
      <c r="S21" s="1646"/>
      <c r="T21" s="1646"/>
      <c r="U21" s="1646"/>
      <c r="V21" s="1646"/>
      <c r="W21" s="1647"/>
      <c r="X21" s="98"/>
      <c r="Y21" s="98"/>
      <c r="Z21" s="98"/>
      <c r="AA21" s="98"/>
    </row>
    <row r="22" spans="1:27" s="639" customFormat="1" ht="20.45" customHeight="1" thickBot="1" x14ac:dyDescent="0.3">
      <c r="A22" s="1120" t="s">
        <v>89</v>
      </c>
      <c r="B22" s="1121">
        <v>10</v>
      </c>
      <c r="C22" s="1122">
        <f>B22*27</f>
        <v>270</v>
      </c>
      <c r="D22" s="1123">
        <f>B22*18</f>
        <v>180</v>
      </c>
      <c r="E22" s="917" t="s">
        <v>25</v>
      </c>
      <c r="F22" s="917"/>
      <c r="G22" s="1124">
        <v>180</v>
      </c>
      <c r="H22" s="1125">
        <f>B22*2</f>
        <v>20</v>
      </c>
      <c r="I22" s="1125">
        <f>C22-D22</f>
        <v>90</v>
      </c>
      <c r="J22" s="917"/>
      <c r="K22" s="1126"/>
      <c r="L22" s="1127"/>
      <c r="M22" s="1127"/>
      <c r="N22" s="1128"/>
      <c r="O22" s="1129">
        <f>SUM(K22,M22)</f>
        <v>0</v>
      </c>
      <c r="P22" s="1129">
        <f>SUM(L22,N22)</f>
        <v>0</v>
      </c>
      <c r="Q22" s="1130"/>
      <c r="R22" s="1098">
        <v>180</v>
      </c>
      <c r="S22" s="1131"/>
      <c r="T22" s="1132"/>
      <c r="U22" s="1129">
        <f>SUM(Q22,S22)</f>
        <v>0</v>
      </c>
      <c r="V22" s="1133">
        <f>SUM(R22,T22)</f>
        <v>180</v>
      </c>
      <c r="W22" s="1134">
        <f>SUM(O22,P22,U22,V22)</f>
        <v>180</v>
      </c>
      <c r="Y22" s="98"/>
      <c r="Z22" s="98"/>
    </row>
    <row r="23" spans="1:27" s="97" customFormat="1" ht="18" customHeight="1" thickBot="1" x14ac:dyDescent="0.3">
      <c r="A23" s="1135" t="s">
        <v>20</v>
      </c>
      <c r="B23" s="260">
        <f>SUM(B15:B22)</f>
        <v>70</v>
      </c>
      <c r="C23" s="260">
        <f t="shared" ref="C23:W23" si="3">SUM(C15:C22)</f>
        <v>1890</v>
      </c>
      <c r="D23" s="260">
        <f t="shared" si="3"/>
        <v>1260</v>
      </c>
      <c r="E23" s="260">
        <f t="shared" si="3"/>
        <v>325.5</v>
      </c>
      <c r="F23" s="260">
        <f t="shared" si="3"/>
        <v>754.5</v>
      </c>
      <c r="G23" s="260">
        <f t="shared" si="3"/>
        <v>180</v>
      </c>
      <c r="H23" s="260">
        <f t="shared" si="3"/>
        <v>140</v>
      </c>
      <c r="I23" s="260">
        <f t="shared" si="3"/>
        <v>665</v>
      </c>
      <c r="J23" s="260">
        <f t="shared" si="3"/>
        <v>54</v>
      </c>
      <c r="K23" s="260">
        <f t="shared" si="3"/>
        <v>122</v>
      </c>
      <c r="L23" s="260">
        <f t="shared" si="3"/>
        <v>278</v>
      </c>
      <c r="M23" s="260">
        <f t="shared" si="3"/>
        <v>149.5</v>
      </c>
      <c r="N23" s="260">
        <f t="shared" si="3"/>
        <v>350.5</v>
      </c>
      <c r="O23" s="260">
        <f t="shared" si="3"/>
        <v>325.5</v>
      </c>
      <c r="P23" s="260">
        <f t="shared" si="3"/>
        <v>754.5</v>
      </c>
      <c r="Q23" s="260">
        <f t="shared" si="3"/>
        <v>54</v>
      </c>
      <c r="R23" s="260">
        <f t="shared" si="3"/>
        <v>306</v>
      </c>
      <c r="S23" s="260">
        <f t="shared" si="3"/>
        <v>0</v>
      </c>
      <c r="T23" s="260">
        <f t="shared" si="3"/>
        <v>0</v>
      </c>
      <c r="U23" s="260">
        <f t="shared" si="3"/>
        <v>54</v>
      </c>
      <c r="V23" s="260">
        <f t="shared" si="3"/>
        <v>306</v>
      </c>
      <c r="W23" s="260">
        <f t="shared" si="3"/>
        <v>1440</v>
      </c>
      <c r="X23" s="98"/>
      <c r="Y23" s="229"/>
      <c r="Z23" s="229"/>
      <c r="AA23" s="98"/>
    </row>
    <row r="24" spans="1:27" s="97" customFormat="1" ht="15.75" customHeight="1" x14ac:dyDescent="0.25">
      <c r="A24" s="434"/>
      <c r="B24" s="378"/>
      <c r="C24" s="378"/>
      <c r="D24" s="578"/>
      <c r="E24" s="234"/>
      <c r="F24" s="234"/>
      <c r="G24" s="234"/>
      <c r="H24" s="234"/>
      <c r="I24" s="234"/>
      <c r="J24" s="234"/>
      <c r="K24" s="234"/>
      <c r="L24" s="234"/>
      <c r="M24" s="234"/>
      <c r="N24" s="234"/>
      <c r="O24" s="578"/>
      <c r="P24" s="234"/>
      <c r="Q24" s="234"/>
      <c r="R24" s="234"/>
      <c r="S24" s="234"/>
      <c r="T24" s="582"/>
      <c r="U24" s="578"/>
      <c r="V24" s="582"/>
      <c r="W24" s="578"/>
      <c r="X24" s="98"/>
      <c r="Y24" s="98"/>
      <c r="Z24" s="98"/>
      <c r="AA24" s="98"/>
    </row>
    <row r="25" spans="1:27" ht="14.25" customHeight="1" x14ac:dyDescent="0.25">
      <c r="A25" s="801"/>
      <c r="B25" s="801"/>
      <c r="C25" s="801"/>
      <c r="D25" s="801"/>
      <c r="E25" s="801"/>
      <c r="F25" s="378"/>
      <c r="G25" s="378"/>
      <c r="H25" s="378"/>
      <c r="I25" s="378"/>
      <c r="J25" s="378"/>
      <c r="K25" s="378"/>
      <c r="L25" s="378"/>
      <c r="M25" s="378"/>
      <c r="N25" s="378"/>
      <c r="O25" s="378"/>
      <c r="P25" s="378"/>
      <c r="Q25" s="378"/>
      <c r="R25" s="378"/>
      <c r="S25" s="378"/>
      <c r="T25" s="238"/>
      <c r="U25" s="238"/>
      <c r="V25" s="238"/>
      <c r="W25" s="238"/>
    </row>
    <row r="26" spans="1:27" ht="15.75" x14ac:dyDescent="0.25">
      <c r="A26" s="238"/>
      <c r="B26" s="229"/>
      <c r="C26" s="229"/>
      <c r="E26" s="229"/>
      <c r="F26" s="229"/>
      <c r="G26" s="229"/>
      <c r="H26" s="229"/>
      <c r="I26" s="229"/>
    </row>
    <row r="27" spans="1:27" ht="10.5" customHeight="1" x14ac:dyDescent="0.2">
      <c r="D27" s="230"/>
      <c r="J27" s="230"/>
      <c r="K27" s="230"/>
      <c r="L27" s="230"/>
      <c r="M27" s="230"/>
      <c r="N27" s="230"/>
      <c r="O27" s="230"/>
      <c r="P27" s="230"/>
      <c r="Q27" s="230"/>
      <c r="R27" s="230"/>
      <c r="S27" s="230"/>
    </row>
    <row r="28" spans="1:27" s="238" customFormat="1" ht="26.25" customHeight="1" x14ac:dyDescent="0.25">
      <c r="A28" s="229"/>
      <c r="B28" s="230"/>
      <c r="C28" s="230"/>
      <c r="D28" s="230"/>
      <c r="E28" s="230"/>
      <c r="F28" s="230"/>
      <c r="G28" s="230"/>
      <c r="H28" s="230"/>
      <c r="I28" s="230"/>
      <c r="J28" s="230"/>
      <c r="K28" s="230"/>
      <c r="L28" s="230"/>
      <c r="M28" s="230"/>
      <c r="N28" s="230"/>
      <c r="O28" s="230"/>
      <c r="P28" s="230"/>
      <c r="Q28" s="230"/>
      <c r="R28" s="230"/>
      <c r="S28" s="230"/>
      <c r="T28" s="229"/>
      <c r="U28" s="229"/>
      <c r="V28" s="229"/>
      <c r="W28" s="229"/>
    </row>
    <row r="29" spans="1:27" s="238" customFormat="1" ht="8.25" customHeight="1" x14ac:dyDescent="0.25">
      <c r="A29" s="229"/>
      <c r="B29" s="230"/>
      <c r="C29" s="230"/>
      <c r="D29" s="230"/>
      <c r="E29" s="230"/>
      <c r="F29" s="230"/>
      <c r="G29" s="230"/>
      <c r="H29" s="230"/>
      <c r="I29" s="230"/>
      <c r="J29" s="230"/>
      <c r="K29" s="230"/>
      <c r="L29" s="230"/>
      <c r="M29" s="230"/>
      <c r="N29" s="230"/>
      <c r="O29" s="230"/>
      <c r="P29" s="230"/>
      <c r="Q29" s="230"/>
      <c r="R29" s="230"/>
      <c r="S29" s="230"/>
      <c r="T29" s="229"/>
      <c r="U29" s="229"/>
      <c r="V29" s="229"/>
      <c r="W29" s="229"/>
    </row>
    <row r="30" spans="1:27" s="238" customFormat="1" ht="15.75" x14ac:dyDescent="0.25">
      <c r="A30" s="229"/>
      <c r="B30" s="230"/>
      <c r="C30" s="230"/>
      <c r="D30" s="229"/>
      <c r="E30" s="230"/>
      <c r="F30" s="230"/>
      <c r="G30" s="230"/>
      <c r="H30" s="230"/>
      <c r="I30" s="230"/>
      <c r="J30" s="229"/>
      <c r="K30" s="229"/>
      <c r="L30" s="229"/>
      <c r="M30" s="229"/>
      <c r="N30" s="229"/>
      <c r="O30" s="229"/>
      <c r="P30" s="229"/>
      <c r="Q30" s="229"/>
      <c r="R30" s="229"/>
      <c r="S30" s="229"/>
      <c r="T30" s="229"/>
      <c r="U30" s="229"/>
      <c r="V30" s="229"/>
      <c r="W30" s="229"/>
    </row>
    <row r="31" spans="1:27" s="238" customFormat="1" ht="15.75" customHeight="1" x14ac:dyDescent="0.25">
      <c r="A31" s="231"/>
      <c r="B31" s="230"/>
      <c r="C31" s="230"/>
      <c r="D31" s="229"/>
      <c r="E31" s="230"/>
      <c r="F31" s="230"/>
      <c r="G31" s="230"/>
      <c r="H31" s="230"/>
      <c r="I31" s="230"/>
      <c r="J31" s="229"/>
      <c r="K31" s="229"/>
      <c r="L31" s="229"/>
      <c r="M31" s="229"/>
      <c r="N31" s="229"/>
      <c r="O31" s="229"/>
      <c r="P31" s="229"/>
      <c r="Q31" s="229"/>
      <c r="R31" s="229"/>
      <c r="S31" s="229"/>
      <c r="T31" s="229"/>
      <c r="U31" s="229"/>
      <c r="V31" s="229"/>
      <c r="W31" s="229"/>
    </row>
  </sheetData>
  <mergeCells count="28">
    <mergeCell ref="U11:V12"/>
    <mergeCell ref="W11:W12"/>
    <mergeCell ref="D9:D13"/>
    <mergeCell ref="E9:E13"/>
    <mergeCell ref="O11:P12"/>
    <mergeCell ref="Q11:R11"/>
    <mergeCell ref="S11:T11"/>
    <mergeCell ref="A7:S7"/>
    <mergeCell ref="A8:S8"/>
    <mergeCell ref="A21:W21"/>
    <mergeCell ref="F9:F13"/>
    <mergeCell ref="G9:G13"/>
    <mergeCell ref="H9:H13"/>
    <mergeCell ref="I9:I13"/>
    <mergeCell ref="J9:J13"/>
    <mergeCell ref="K9:W9"/>
    <mergeCell ref="K10:P10"/>
    <mergeCell ref="Q10:V10"/>
    <mergeCell ref="K11:L11"/>
    <mergeCell ref="M11:N11"/>
    <mergeCell ref="A9:A13"/>
    <mergeCell ref="B9:B13"/>
    <mergeCell ref="C9:C13"/>
    <mergeCell ref="A1:W1"/>
    <mergeCell ref="A2:W2"/>
    <mergeCell ref="A3:W3"/>
    <mergeCell ref="A5:M5"/>
    <mergeCell ref="A6:F6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IV41"/>
  <sheetViews>
    <sheetView topLeftCell="A10" workbookViewId="0">
      <selection activeCell="T32" sqref="T32"/>
    </sheetView>
  </sheetViews>
  <sheetFormatPr defaultRowHeight="12.75" x14ac:dyDescent="0.2"/>
  <cols>
    <col min="1" max="1" width="70.7109375" style="229" customWidth="1"/>
    <col min="2" max="2" width="6.42578125" style="230" customWidth="1"/>
    <col min="3" max="3" width="5.85546875" style="230" customWidth="1"/>
    <col min="4" max="4" width="6.140625" style="229" customWidth="1"/>
    <col min="5" max="5" width="6.42578125" style="230" customWidth="1"/>
    <col min="6" max="6" width="5.7109375" style="230" customWidth="1"/>
    <col min="7" max="8" width="6.42578125" style="230" customWidth="1"/>
    <col min="9" max="9" width="5.7109375" style="230" customWidth="1"/>
    <col min="10" max="16" width="5.7109375" style="229" customWidth="1"/>
    <col min="17" max="18" width="8.85546875" style="229"/>
    <col min="19" max="19" width="11.42578125" style="229" bestFit="1" customWidth="1"/>
    <col min="20" max="20" width="12.7109375" style="229" customWidth="1"/>
    <col min="21" max="21" width="11.42578125" style="229" bestFit="1" customWidth="1"/>
    <col min="22" max="22" width="12.7109375" style="229" bestFit="1" customWidth="1"/>
    <col min="23" max="23" width="8.85546875" style="229"/>
    <col min="24" max="24" width="12.7109375" style="229" bestFit="1" customWidth="1"/>
    <col min="25" max="256" width="8.85546875" style="229"/>
  </cols>
  <sheetData>
    <row r="1" spans="1:21" ht="28.15" customHeight="1" x14ac:dyDescent="0.2">
      <c r="A1" s="1569" t="s">
        <v>282</v>
      </c>
      <c r="B1" s="1569"/>
      <c r="C1" s="1569"/>
      <c r="D1" s="1569"/>
      <c r="E1" s="1569"/>
      <c r="F1" s="1569"/>
      <c r="G1" s="1569"/>
      <c r="H1" s="1569"/>
      <c r="I1" s="1569"/>
      <c r="J1" s="1569"/>
      <c r="K1" s="1569"/>
      <c r="L1" s="1569"/>
      <c r="M1" s="1569"/>
      <c r="N1" s="1569"/>
      <c r="O1" s="1569"/>
      <c r="P1" s="1569"/>
      <c r="Q1" s="1569"/>
      <c r="T1" s="1136"/>
    </row>
    <row r="2" spans="1:21" ht="15.75" x14ac:dyDescent="0.2">
      <c r="A2" s="1569" t="s">
        <v>4</v>
      </c>
      <c r="B2" s="1569"/>
      <c r="C2" s="1569"/>
      <c r="D2" s="1569"/>
      <c r="E2" s="1569"/>
      <c r="F2" s="1569"/>
      <c r="G2" s="1569"/>
      <c r="H2" s="1569"/>
      <c r="I2" s="1569"/>
      <c r="J2" s="1569"/>
      <c r="K2" s="1569"/>
      <c r="L2" s="1569"/>
      <c r="M2" s="1569"/>
      <c r="N2" s="1569"/>
      <c r="O2" s="1569"/>
      <c r="P2" s="1569"/>
      <c r="Q2" s="1569"/>
      <c r="T2" s="1136"/>
    </row>
    <row r="3" spans="1:21" ht="15.75" x14ac:dyDescent="0.2">
      <c r="A3" s="1569" t="s">
        <v>283</v>
      </c>
      <c r="B3" s="1569"/>
      <c r="C3" s="1569"/>
      <c r="D3" s="1569"/>
      <c r="E3" s="1569"/>
      <c r="F3" s="1569"/>
      <c r="G3" s="1569"/>
      <c r="H3" s="1569"/>
      <c r="I3" s="1569"/>
      <c r="J3" s="1569"/>
      <c r="K3" s="1569"/>
      <c r="L3" s="1569"/>
      <c r="M3" s="1569"/>
      <c r="N3" s="1569"/>
      <c r="O3" s="1569"/>
      <c r="P3" s="1569"/>
      <c r="Q3" s="1569"/>
      <c r="T3" s="1136"/>
    </row>
    <row r="4" spans="1:21" ht="15.75" x14ac:dyDescent="0.25">
      <c r="A4" s="218"/>
      <c r="B4" s="218"/>
      <c r="C4" s="218"/>
      <c r="D4" s="218"/>
      <c r="E4" s="218"/>
      <c r="F4" s="218"/>
      <c r="G4" s="218"/>
      <c r="H4" s="218"/>
      <c r="I4" s="218"/>
      <c r="J4" s="218"/>
      <c r="K4" s="218"/>
      <c r="L4" s="218"/>
      <c r="M4" s="218"/>
      <c r="N4" s="218"/>
      <c r="O4" s="218"/>
      <c r="P4" s="218"/>
      <c r="T4" s="1136"/>
    </row>
    <row r="5" spans="1:21" ht="15.75" x14ac:dyDescent="0.25">
      <c r="A5" s="1582" t="s">
        <v>284</v>
      </c>
      <c r="B5" s="1582"/>
      <c r="C5" s="1582"/>
      <c r="D5" s="1582"/>
      <c r="E5" s="1582"/>
      <c r="F5" s="1582"/>
      <c r="G5" s="1582"/>
      <c r="H5" s="1582"/>
      <c r="I5" s="1582"/>
      <c r="J5" s="1582"/>
      <c r="K5" s="1582"/>
      <c r="L5" s="1582"/>
      <c r="M5" s="1582"/>
      <c r="N5" s="379"/>
      <c r="O5" s="379"/>
      <c r="P5" s="379"/>
      <c r="T5" s="1136"/>
    </row>
    <row r="6" spans="1:21" ht="15.75" x14ac:dyDescent="0.25">
      <c r="A6" s="1574" t="s">
        <v>138</v>
      </c>
      <c r="B6" s="1574"/>
      <c r="C6" s="1574"/>
      <c r="D6" s="1574"/>
      <c r="E6" s="1574"/>
      <c r="F6" s="1574"/>
      <c r="G6" s="378"/>
      <c r="H6" s="378"/>
      <c r="I6" s="378"/>
      <c r="J6" s="238"/>
      <c r="K6" s="238"/>
      <c r="L6" s="238"/>
      <c r="M6" s="238"/>
      <c r="N6" s="238"/>
      <c r="O6" s="238"/>
      <c r="P6" s="238"/>
      <c r="T6" s="1136"/>
    </row>
    <row r="7" spans="1:21" ht="15.75" x14ac:dyDescent="0.25">
      <c r="A7" s="1586" t="s">
        <v>139</v>
      </c>
      <c r="B7" s="1586"/>
      <c r="C7" s="1586"/>
      <c r="D7" s="1586"/>
      <c r="E7" s="1586"/>
      <c r="F7" s="1586"/>
      <c r="G7" s="1586"/>
      <c r="H7" s="1586"/>
      <c r="I7" s="1586"/>
      <c r="J7" s="1586"/>
      <c r="K7" s="1586"/>
      <c r="L7" s="1586"/>
      <c r="M7" s="1586"/>
      <c r="N7" s="1586"/>
      <c r="O7" s="1586"/>
      <c r="P7" s="1586"/>
      <c r="T7" s="1136"/>
    </row>
    <row r="8" spans="1:21" x14ac:dyDescent="0.2">
      <c r="A8" s="1574" t="s">
        <v>140</v>
      </c>
      <c r="B8" s="1574"/>
      <c r="C8" s="1574"/>
      <c r="D8" s="1574"/>
      <c r="E8" s="1574"/>
      <c r="F8" s="1574"/>
      <c r="G8" s="1574"/>
      <c r="H8" s="1574"/>
      <c r="I8" s="1574"/>
      <c r="J8" s="1574"/>
      <c r="K8" s="1574"/>
      <c r="L8" s="1574"/>
      <c r="M8" s="1574"/>
      <c r="N8" s="1574"/>
      <c r="O8" s="1574"/>
      <c r="P8" s="1574"/>
      <c r="Q8" s="1574"/>
    </row>
    <row r="9" spans="1:21" x14ac:dyDescent="0.2">
      <c r="A9" s="1574"/>
      <c r="B9" s="1574"/>
      <c r="C9" s="1574"/>
      <c r="D9" s="1574"/>
      <c r="E9" s="1574"/>
      <c r="F9" s="1574"/>
      <c r="G9" s="1574"/>
      <c r="H9" s="1574"/>
      <c r="I9" s="1574"/>
      <c r="J9" s="1574"/>
      <c r="K9" s="1574"/>
      <c r="L9" s="1574"/>
      <c r="M9" s="1574"/>
      <c r="N9" s="1574"/>
      <c r="O9" s="1574"/>
      <c r="P9" s="1574"/>
      <c r="Q9" s="1574"/>
    </row>
    <row r="10" spans="1:21" ht="16.5" thickBot="1" x14ac:dyDescent="0.3">
      <c r="A10" s="1583" t="s">
        <v>285</v>
      </c>
      <c r="B10" s="1583"/>
      <c r="C10" s="1583"/>
      <c r="D10" s="1583"/>
      <c r="E10" s="1583"/>
      <c r="F10" s="1583"/>
      <c r="G10" s="1583"/>
      <c r="H10" s="1583"/>
      <c r="I10" s="1583"/>
      <c r="J10" s="1583"/>
      <c r="K10" s="1583"/>
      <c r="L10" s="1583"/>
      <c r="M10" s="1583"/>
      <c r="N10" s="1583"/>
      <c r="O10" s="1583"/>
      <c r="P10" s="1583"/>
    </row>
    <row r="11" spans="1:21" ht="13.5" thickBot="1" x14ac:dyDescent="0.25">
      <c r="A11" s="1580" t="s">
        <v>23</v>
      </c>
      <c r="B11" s="1575" t="s">
        <v>14</v>
      </c>
      <c r="C11" s="1590" t="s">
        <v>26</v>
      </c>
      <c r="D11" s="1577" t="s">
        <v>27</v>
      </c>
      <c r="E11" s="1575" t="s">
        <v>1</v>
      </c>
      <c r="F11" s="1570" t="s">
        <v>28</v>
      </c>
      <c r="G11" s="1575" t="s">
        <v>29</v>
      </c>
      <c r="H11" s="1577" t="s">
        <v>30</v>
      </c>
      <c r="I11" s="1575" t="s">
        <v>16</v>
      </c>
      <c r="J11" s="1590" t="s">
        <v>31</v>
      </c>
      <c r="K11" s="1587" t="s">
        <v>5</v>
      </c>
      <c r="L11" s="1588"/>
      <c r="M11" s="1588"/>
      <c r="N11" s="1588"/>
      <c r="O11" s="1588"/>
      <c r="P11" s="1588"/>
      <c r="Q11" s="1589"/>
    </row>
    <row r="12" spans="1:21" ht="13.5" thickBot="1" x14ac:dyDescent="0.25">
      <c r="A12" s="1581"/>
      <c r="B12" s="1576"/>
      <c r="C12" s="1591"/>
      <c r="D12" s="1578"/>
      <c r="E12" s="1576"/>
      <c r="F12" s="1571"/>
      <c r="G12" s="1576"/>
      <c r="H12" s="1578"/>
      <c r="I12" s="1576"/>
      <c r="J12" s="1591"/>
      <c r="K12" s="1592" t="s">
        <v>12</v>
      </c>
      <c r="L12" s="1592"/>
      <c r="M12" s="1593"/>
      <c r="N12" s="1594"/>
      <c r="O12" s="1594"/>
      <c r="P12" s="1595"/>
      <c r="Q12" s="377"/>
      <c r="R12" s="331"/>
      <c r="S12" s="331"/>
      <c r="T12" s="331"/>
      <c r="U12" s="331"/>
    </row>
    <row r="13" spans="1:21" x14ac:dyDescent="0.2">
      <c r="A13" s="1581"/>
      <c r="B13" s="1576"/>
      <c r="C13" s="1591"/>
      <c r="D13" s="1578"/>
      <c r="E13" s="1576"/>
      <c r="F13" s="1571"/>
      <c r="G13" s="1576"/>
      <c r="H13" s="1578"/>
      <c r="I13" s="1576"/>
      <c r="J13" s="1591"/>
      <c r="K13" s="1573" t="s">
        <v>2</v>
      </c>
      <c r="L13" s="1579"/>
      <c r="M13" s="1572" t="s">
        <v>8</v>
      </c>
      <c r="N13" s="1573"/>
      <c r="O13" s="1596" t="s">
        <v>3</v>
      </c>
      <c r="P13" s="1597"/>
      <c r="Q13" s="1584" t="s">
        <v>3</v>
      </c>
      <c r="R13" s="331"/>
      <c r="S13" s="331"/>
      <c r="T13" s="331"/>
      <c r="U13" s="331"/>
    </row>
    <row r="14" spans="1:21" ht="13.5" thickBot="1" x14ac:dyDescent="0.25">
      <c r="A14" s="1581"/>
      <c r="B14" s="1576"/>
      <c r="C14" s="1591"/>
      <c r="D14" s="1578"/>
      <c r="E14" s="1576"/>
      <c r="F14" s="1571"/>
      <c r="G14" s="1576"/>
      <c r="H14" s="1578"/>
      <c r="I14" s="1576"/>
      <c r="J14" s="1591"/>
      <c r="K14" s="376">
        <v>20</v>
      </c>
      <c r="L14" s="375" t="s">
        <v>24</v>
      </c>
      <c r="M14" s="374">
        <v>18</v>
      </c>
      <c r="N14" s="373" t="s">
        <v>24</v>
      </c>
      <c r="O14" s="1598"/>
      <c r="P14" s="1599"/>
      <c r="Q14" s="1585"/>
      <c r="R14" s="331"/>
      <c r="S14" s="331"/>
      <c r="T14" s="331"/>
      <c r="U14" s="331"/>
    </row>
    <row r="15" spans="1:21" ht="13.5" thickBot="1" x14ac:dyDescent="0.25">
      <c r="A15" s="1581"/>
      <c r="B15" s="1576"/>
      <c r="C15" s="1604"/>
      <c r="D15" s="1600"/>
      <c r="E15" s="1601"/>
      <c r="F15" s="1603"/>
      <c r="G15" s="1601"/>
      <c r="H15" s="1600"/>
      <c r="I15" s="1601"/>
      <c r="J15" s="1604"/>
      <c r="K15" s="372" t="s">
        <v>9</v>
      </c>
      <c r="L15" s="371" t="s">
        <v>10</v>
      </c>
      <c r="M15" s="370" t="s">
        <v>9</v>
      </c>
      <c r="N15" s="369" t="s">
        <v>10</v>
      </c>
      <c r="O15" s="368" t="s">
        <v>9</v>
      </c>
      <c r="P15" s="367" t="s">
        <v>10</v>
      </c>
      <c r="Q15" s="366" t="s">
        <v>6</v>
      </c>
      <c r="R15" s="331"/>
      <c r="S15" s="331"/>
      <c r="T15" s="331"/>
      <c r="U15" s="331"/>
    </row>
    <row r="16" spans="1:21" ht="19.5" thickBot="1" x14ac:dyDescent="0.35">
      <c r="A16" s="1138" t="s">
        <v>142</v>
      </c>
      <c r="B16" s="335"/>
      <c r="C16" s="335"/>
      <c r="D16" s="334"/>
      <c r="E16" s="334"/>
      <c r="F16" s="334"/>
      <c r="G16" s="334"/>
      <c r="H16" s="334"/>
      <c r="I16" s="334"/>
      <c r="J16" s="334"/>
      <c r="K16" s="333"/>
      <c r="L16" s="333"/>
      <c r="M16" s="333"/>
      <c r="N16" s="333"/>
      <c r="O16" s="333"/>
      <c r="P16" s="333"/>
      <c r="Q16" s="332"/>
      <c r="R16" s="331"/>
      <c r="S16" s="331"/>
      <c r="T16" s="331"/>
      <c r="U16" s="331"/>
    </row>
    <row r="17" spans="1:256" ht="15.75" thickBot="1" x14ac:dyDescent="0.3">
      <c r="A17" s="1139" t="s">
        <v>36</v>
      </c>
      <c r="B17" s="1140">
        <v>1</v>
      </c>
      <c r="C17" s="1140">
        <f t="shared" ref="C17:C26" si="0">B17*27</f>
        <v>27</v>
      </c>
      <c r="D17" s="1141">
        <f t="shared" ref="D17:D26" si="1">B17*22</f>
        <v>22</v>
      </c>
      <c r="E17" s="1142">
        <v>22</v>
      </c>
      <c r="F17" s="1143"/>
      <c r="G17" s="1144"/>
      <c r="H17" s="1145">
        <f t="shared" ref="H17:H26" si="2">B17*2</f>
        <v>2</v>
      </c>
      <c r="I17" s="1145">
        <f t="shared" ref="I17:I26" si="3">C17-D17</f>
        <v>5</v>
      </c>
      <c r="J17" s="1146"/>
      <c r="K17" s="1147">
        <v>22</v>
      </c>
      <c r="L17" s="1144"/>
      <c r="M17" s="1144"/>
      <c r="N17" s="1144"/>
      <c r="O17" s="1148">
        <f t="shared" ref="O17:P26" si="4">SUM(K17,M17)</f>
        <v>22</v>
      </c>
      <c r="P17" s="1149">
        <f t="shared" si="4"/>
        <v>0</v>
      </c>
      <c r="Q17" s="281">
        <f t="shared" ref="Q17:Q26" si="5">SUM(O17,P17)</f>
        <v>22</v>
      </c>
      <c r="R17" s="98"/>
      <c r="S17" s="1150"/>
      <c r="T17" s="98"/>
      <c r="U17" s="98"/>
      <c r="V17" s="97"/>
      <c r="W17" s="97"/>
      <c r="X17" s="97"/>
      <c r="Y17" s="97"/>
      <c r="Z17" s="97"/>
      <c r="AA17" s="97"/>
      <c r="AB17" s="97"/>
      <c r="AC17" s="97"/>
      <c r="AD17" s="97"/>
      <c r="AE17" s="97"/>
      <c r="AF17" s="97"/>
      <c r="AG17" s="97"/>
      <c r="AH17" s="97"/>
      <c r="AI17" s="97"/>
      <c r="AJ17" s="97"/>
      <c r="AK17" s="97"/>
      <c r="AL17" s="97"/>
      <c r="AM17" s="97"/>
      <c r="AN17" s="97"/>
      <c r="AO17" s="97"/>
      <c r="AP17" s="97"/>
      <c r="AQ17" s="97"/>
      <c r="AR17" s="97"/>
      <c r="AS17" s="97"/>
      <c r="AT17" s="97"/>
      <c r="AU17" s="97"/>
      <c r="AV17" s="97"/>
      <c r="AW17" s="97"/>
      <c r="AX17" s="97"/>
      <c r="AY17" s="97"/>
      <c r="AZ17" s="97"/>
      <c r="BA17" s="97"/>
      <c r="BB17" s="97"/>
      <c r="BC17" s="97"/>
      <c r="BD17" s="97"/>
      <c r="BE17" s="97"/>
      <c r="BF17" s="97"/>
      <c r="BG17" s="97"/>
      <c r="BH17" s="97"/>
      <c r="BI17" s="97"/>
      <c r="BJ17" s="97"/>
      <c r="BK17" s="97"/>
      <c r="BL17" s="97"/>
      <c r="BM17" s="97"/>
      <c r="BN17" s="97"/>
      <c r="BO17" s="97"/>
      <c r="BP17" s="97"/>
      <c r="BQ17" s="97"/>
      <c r="BR17" s="97"/>
      <c r="BS17" s="97"/>
      <c r="BT17" s="97"/>
      <c r="BU17" s="97"/>
      <c r="BV17" s="97"/>
      <c r="BW17" s="97"/>
      <c r="BX17" s="97"/>
      <c r="BY17" s="97"/>
      <c r="BZ17" s="97"/>
      <c r="CA17" s="97"/>
      <c r="CB17" s="97"/>
      <c r="CC17" s="97"/>
      <c r="CD17" s="97"/>
      <c r="CE17" s="97"/>
      <c r="CF17" s="97"/>
      <c r="CG17" s="97"/>
      <c r="CH17" s="97"/>
      <c r="CI17" s="97"/>
      <c r="CJ17" s="97"/>
      <c r="CK17" s="97"/>
      <c r="CL17" s="97"/>
      <c r="CM17" s="97"/>
      <c r="CN17" s="97"/>
      <c r="CO17" s="97"/>
      <c r="CP17" s="97"/>
      <c r="CQ17" s="97"/>
      <c r="CR17" s="97"/>
      <c r="CS17" s="97"/>
      <c r="CT17" s="97"/>
      <c r="CU17" s="97"/>
      <c r="CV17" s="97"/>
      <c r="CW17" s="97"/>
      <c r="CX17" s="97"/>
      <c r="CY17" s="97"/>
      <c r="CZ17" s="97"/>
      <c r="DA17" s="97"/>
      <c r="DB17" s="97"/>
      <c r="DC17" s="97"/>
      <c r="DD17" s="97"/>
      <c r="DE17" s="97"/>
      <c r="DF17" s="97"/>
      <c r="DG17" s="97"/>
      <c r="DH17" s="97"/>
      <c r="DI17" s="97"/>
      <c r="DJ17" s="97"/>
      <c r="DK17" s="97"/>
      <c r="DL17" s="97"/>
      <c r="DM17" s="97"/>
      <c r="DN17" s="97"/>
      <c r="DO17" s="97"/>
      <c r="DP17" s="97"/>
      <c r="DQ17" s="97"/>
      <c r="DR17" s="97"/>
      <c r="DS17" s="97"/>
      <c r="DT17" s="97"/>
      <c r="DU17" s="97"/>
      <c r="DV17" s="97"/>
      <c r="DW17" s="97"/>
      <c r="DX17" s="97"/>
      <c r="DY17" s="97"/>
      <c r="DZ17" s="97"/>
      <c r="EA17" s="97"/>
      <c r="EB17" s="97"/>
      <c r="EC17" s="97"/>
      <c r="ED17" s="97"/>
      <c r="EE17" s="97"/>
      <c r="EF17" s="97"/>
      <c r="EG17" s="97"/>
      <c r="EH17" s="97"/>
      <c r="EI17" s="97"/>
      <c r="EJ17" s="97"/>
      <c r="EK17" s="97"/>
      <c r="EL17" s="97"/>
      <c r="EM17" s="97"/>
      <c r="EN17" s="97"/>
      <c r="EO17" s="97"/>
      <c r="EP17" s="97"/>
      <c r="EQ17" s="97"/>
      <c r="ER17" s="97"/>
      <c r="ES17" s="97"/>
      <c r="ET17" s="97"/>
      <c r="EU17" s="97"/>
      <c r="EV17" s="97"/>
      <c r="EW17" s="97"/>
      <c r="EX17" s="97"/>
      <c r="EY17" s="97"/>
      <c r="EZ17" s="97"/>
      <c r="FA17" s="97"/>
      <c r="FB17" s="97"/>
      <c r="FC17" s="97"/>
      <c r="FD17" s="97"/>
      <c r="FE17" s="97"/>
      <c r="FF17" s="97"/>
      <c r="FG17" s="97"/>
      <c r="FH17" s="97"/>
      <c r="FI17" s="97"/>
      <c r="FJ17" s="97"/>
      <c r="FK17" s="97"/>
      <c r="FL17" s="97"/>
      <c r="FM17" s="97"/>
      <c r="FN17" s="97"/>
      <c r="FO17" s="97"/>
      <c r="FP17" s="97"/>
      <c r="FQ17" s="97"/>
      <c r="FR17" s="97"/>
      <c r="FS17" s="97"/>
      <c r="FT17" s="97"/>
      <c r="FU17" s="97"/>
      <c r="FV17" s="97"/>
      <c r="FW17" s="97"/>
      <c r="FX17" s="97"/>
      <c r="FY17" s="97"/>
      <c r="FZ17" s="97"/>
      <c r="GA17" s="97"/>
      <c r="GB17" s="97"/>
      <c r="GC17" s="97"/>
      <c r="GD17" s="97"/>
      <c r="GE17" s="97"/>
      <c r="GF17" s="97"/>
      <c r="GG17" s="97"/>
      <c r="GH17" s="97"/>
      <c r="GI17" s="97"/>
      <c r="GJ17" s="97"/>
      <c r="GK17" s="97"/>
      <c r="GL17" s="97"/>
      <c r="GM17" s="97"/>
      <c r="GN17" s="97"/>
      <c r="GO17" s="97"/>
      <c r="GP17" s="97"/>
      <c r="GQ17" s="97"/>
      <c r="GR17" s="97"/>
      <c r="GS17" s="97"/>
      <c r="GT17" s="97"/>
      <c r="GU17" s="97"/>
      <c r="GV17" s="97"/>
      <c r="GW17" s="97"/>
      <c r="GX17" s="97"/>
      <c r="GY17" s="97"/>
      <c r="GZ17" s="97"/>
      <c r="HA17" s="97"/>
      <c r="HB17" s="97"/>
      <c r="HC17" s="97"/>
      <c r="HD17" s="97"/>
      <c r="HE17" s="97"/>
      <c r="HF17" s="97"/>
      <c r="HG17" s="97"/>
      <c r="HH17" s="97"/>
      <c r="HI17" s="97"/>
      <c r="HJ17" s="97"/>
      <c r="HK17" s="97"/>
      <c r="HL17" s="97"/>
      <c r="HM17" s="97"/>
      <c r="HN17" s="97"/>
      <c r="HO17" s="97"/>
      <c r="HP17" s="97"/>
      <c r="HQ17" s="97"/>
      <c r="HR17" s="97"/>
      <c r="HS17" s="97"/>
      <c r="HT17" s="97"/>
      <c r="HU17" s="97"/>
      <c r="HV17" s="97"/>
      <c r="HW17" s="97"/>
      <c r="HX17" s="97"/>
      <c r="HY17" s="97"/>
      <c r="HZ17" s="97"/>
      <c r="IA17" s="97"/>
      <c r="IB17" s="97"/>
      <c r="IC17" s="97"/>
      <c r="ID17" s="97"/>
      <c r="IE17" s="97"/>
      <c r="IF17" s="97"/>
      <c r="IG17" s="97"/>
      <c r="IH17" s="97"/>
      <c r="II17" s="97"/>
      <c r="IJ17" s="97"/>
      <c r="IK17" s="97"/>
      <c r="IL17" s="97"/>
      <c r="IM17" s="97"/>
      <c r="IN17" s="97"/>
      <c r="IO17" s="97"/>
      <c r="IP17" s="97"/>
      <c r="IQ17" s="97"/>
      <c r="IR17" s="97"/>
      <c r="IS17" s="97"/>
      <c r="IT17" s="97"/>
      <c r="IU17" s="97"/>
      <c r="IV17" s="97"/>
    </row>
    <row r="18" spans="1:256" ht="15.75" thickBot="1" x14ac:dyDescent="0.3">
      <c r="A18" s="1151" t="s">
        <v>76</v>
      </c>
      <c r="B18" s="1152"/>
      <c r="C18" s="1152"/>
      <c r="D18" s="1153"/>
      <c r="E18" s="1153"/>
      <c r="F18" s="1153"/>
      <c r="G18" s="1153"/>
      <c r="H18" s="1153"/>
      <c r="I18" s="1154"/>
      <c r="J18" s="1155"/>
      <c r="K18" s="1153"/>
      <c r="L18" s="1153"/>
      <c r="M18" s="1153"/>
      <c r="N18" s="1153"/>
      <c r="O18" s="793"/>
      <c r="P18" s="793"/>
      <c r="Q18" s="254"/>
      <c r="R18" s="98"/>
      <c r="S18" s="638"/>
      <c r="T18" s="638"/>
      <c r="U18" s="638"/>
      <c r="V18" s="639"/>
      <c r="W18" s="639"/>
      <c r="X18" s="639"/>
      <c r="Y18" s="97"/>
      <c r="Z18" s="97"/>
      <c r="AA18" s="97"/>
      <c r="AB18" s="97"/>
      <c r="AC18" s="97"/>
      <c r="AD18" s="97"/>
      <c r="AE18" s="97"/>
      <c r="AF18" s="97"/>
      <c r="AG18" s="97"/>
      <c r="AH18" s="97"/>
      <c r="AI18" s="97"/>
      <c r="AJ18" s="97"/>
      <c r="AK18" s="97"/>
      <c r="AL18" s="97"/>
      <c r="AM18" s="97"/>
      <c r="AN18" s="97"/>
      <c r="AO18" s="97"/>
      <c r="AP18" s="97"/>
      <c r="AQ18" s="97"/>
      <c r="AR18" s="97"/>
      <c r="AS18" s="97"/>
      <c r="AT18" s="97"/>
      <c r="AU18" s="97"/>
      <c r="AV18" s="97"/>
      <c r="AW18" s="97"/>
      <c r="AX18" s="97"/>
      <c r="AY18" s="97"/>
      <c r="AZ18" s="97"/>
      <c r="BA18" s="97"/>
      <c r="BB18" s="97"/>
      <c r="BC18" s="97"/>
      <c r="BD18" s="97"/>
      <c r="BE18" s="97"/>
      <c r="BF18" s="97"/>
      <c r="BG18" s="97"/>
      <c r="BH18" s="97"/>
      <c r="BI18" s="97"/>
      <c r="BJ18" s="97"/>
      <c r="BK18" s="97"/>
      <c r="BL18" s="97"/>
      <c r="BM18" s="97"/>
      <c r="BN18" s="97"/>
      <c r="BO18" s="97"/>
      <c r="BP18" s="97"/>
      <c r="BQ18" s="97"/>
      <c r="BR18" s="97"/>
      <c r="BS18" s="97"/>
      <c r="BT18" s="97"/>
      <c r="BU18" s="97"/>
      <c r="BV18" s="97"/>
      <c r="BW18" s="97"/>
      <c r="BX18" s="97"/>
      <c r="BY18" s="97"/>
      <c r="BZ18" s="97"/>
      <c r="CA18" s="97"/>
      <c r="CB18" s="97"/>
      <c r="CC18" s="97"/>
      <c r="CD18" s="97"/>
      <c r="CE18" s="97"/>
      <c r="CF18" s="97"/>
      <c r="CG18" s="97"/>
      <c r="CH18" s="97"/>
      <c r="CI18" s="97"/>
      <c r="CJ18" s="97"/>
      <c r="CK18" s="97"/>
      <c r="CL18" s="97"/>
      <c r="CM18" s="97"/>
      <c r="CN18" s="97"/>
      <c r="CO18" s="97"/>
      <c r="CP18" s="97"/>
      <c r="CQ18" s="97"/>
      <c r="CR18" s="97"/>
      <c r="CS18" s="97"/>
      <c r="CT18" s="97"/>
      <c r="CU18" s="97"/>
      <c r="CV18" s="97"/>
      <c r="CW18" s="97"/>
      <c r="CX18" s="97"/>
      <c r="CY18" s="97"/>
      <c r="CZ18" s="97"/>
      <c r="DA18" s="97"/>
      <c r="DB18" s="97"/>
      <c r="DC18" s="97"/>
      <c r="DD18" s="97"/>
      <c r="DE18" s="97"/>
      <c r="DF18" s="97"/>
      <c r="DG18" s="97"/>
      <c r="DH18" s="97"/>
      <c r="DI18" s="97"/>
      <c r="DJ18" s="97"/>
      <c r="DK18" s="97"/>
      <c r="DL18" s="97"/>
      <c r="DM18" s="97"/>
      <c r="DN18" s="97"/>
      <c r="DO18" s="97"/>
      <c r="DP18" s="97"/>
      <c r="DQ18" s="97"/>
      <c r="DR18" s="97"/>
      <c r="DS18" s="97"/>
      <c r="DT18" s="97"/>
      <c r="DU18" s="97"/>
      <c r="DV18" s="97"/>
      <c r="DW18" s="97"/>
      <c r="DX18" s="97"/>
      <c r="DY18" s="97"/>
      <c r="DZ18" s="97"/>
      <c r="EA18" s="97"/>
      <c r="EB18" s="97"/>
      <c r="EC18" s="97"/>
      <c r="ED18" s="97"/>
      <c r="EE18" s="97"/>
      <c r="EF18" s="97"/>
      <c r="EG18" s="97"/>
      <c r="EH18" s="97"/>
      <c r="EI18" s="97"/>
      <c r="EJ18" s="97"/>
      <c r="EK18" s="97"/>
      <c r="EL18" s="97"/>
      <c r="EM18" s="97"/>
      <c r="EN18" s="97"/>
      <c r="EO18" s="97"/>
      <c r="EP18" s="97"/>
      <c r="EQ18" s="97"/>
      <c r="ER18" s="97"/>
      <c r="ES18" s="97"/>
      <c r="ET18" s="97"/>
      <c r="EU18" s="97"/>
      <c r="EV18" s="97"/>
      <c r="EW18" s="97"/>
      <c r="EX18" s="97"/>
      <c r="EY18" s="97"/>
      <c r="EZ18" s="97"/>
      <c r="FA18" s="97"/>
      <c r="FB18" s="97"/>
      <c r="FC18" s="97"/>
      <c r="FD18" s="97"/>
      <c r="FE18" s="97"/>
      <c r="FF18" s="97"/>
      <c r="FG18" s="97"/>
      <c r="FH18" s="97"/>
      <c r="FI18" s="97"/>
      <c r="FJ18" s="97"/>
      <c r="FK18" s="97"/>
      <c r="FL18" s="97"/>
      <c r="FM18" s="97"/>
      <c r="FN18" s="97"/>
      <c r="FO18" s="97"/>
      <c r="FP18" s="97"/>
      <c r="FQ18" s="97"/>
      <c r="FR18" s="97"/>
      <c r="FS18" s="97"/>
      <c r="FT18" s="97"/>
      <c r="FU18" s="97"/>
      <c r="FV18" s="97"/>
      <c r="FW18" s="97"/>
      <c r="FX18" s="97"/>
      <c r="FY18" s="97"/>
      <c r="FZ18" s="97"/>
      <c r="GA18" s="97"/>
      <c r="GB18" s="97"/>
      <c r="GC18" s="97"/>
      <c r="GD18" s="97"/>
      <c r="GE18" s="97"/>
      <c r="GF18" s="97"/>
      <c r="GG18" s="97"/>
      <c r="GH18" s="97"/>
      <c r="GI18" s="97"/>
      <c r="GJ18" s="97"/>
      <c r="GK18" s="97"/>
      <c r="GL18" s="97"/>
      <c r="GM18" s="97"/>
      <c r="GN18" s="97"/>
      <c r="GO18" s="97"/>
      <c r="GP18" s="97"/>
      <c r="GQ18" s="97"/>
      <c r="GR18" s="97"/>
      <c r="GS18" s="97"/>
      <c r="GT18" s="97"/>
      <c r="GU18" s="97"/>
      <c r="GV18" s="97"/>
      <c r="GW18" s="97"/>
      <c r="GX18" s="97"/>
      <c r="GY18" s="97"/>
      <c r="GZ18" s="97"/>
      <c r="HA18" s="97"/>
      <c r="HB18" s="97"/>
      <c r="HC18" s="97"/>
      <c r="HD18" s="97"/>
      <c r="HE18" s="97"/>
      <c r="HF18" s="97"/>
      <c r="HG18" s="97"/>
      <c r="HH18" s="97"/>
      <c r="HI18" s="97"/>
      <c r="HJ18" s="97"/>
      <c r="HK18" s="97"/>
      <c r="HL18" s="97"/>
      <c r="HM18" s="97"/>
      <c r="HN18" s="97"/>
      <c r="HO18" s="97"/>
      <c r="HP18" s="97"/>
      <c r="HQ18" s="97"/>
      <c r="HR18" s="97"/>
      <c r="HS18" s="97"/>
      <c r="HT18" s="97"/>
      <c r="HU18" s="97"/>
      <c r="HV18" s="97"/>
      <c r="HW18" s="97"/>
      <c r="HX18" s="97"/>
      <c r="HY18" s="97"/>
      <c r="HZ18" s="97"/>
      <c r="IA18" s="97"/>
      <c r="IB18" s="97"/>
      <c r="IC18" s="97"/>
      <c r="ID18" s="97"/>
      <c r="IE18" s="97"/>
      <c r="IF18" s="97"/>
      <c r="IG18" s="97"/>
      <c r="IH18" s="97"/>
      <c r="II18" s="97"/>
      <c r="IJ18" s="97"/>
      <c r="IK18" s="97"/>
      <c r="IL18" s="97"/>
      <c r="IM18" s="97"/>
      <c r="IN18" s="97"/>
      <c r="IO18" s="97"/>
      <c r="IP18" s="97"/>
      <c r="IQ18" s="97"/>
      <c r="IR18" s="97"/>
      <c r="IS18" s="97"/>
      <c r="IT18" s="97"/>
      <c r="IU18" s="97"/>
      <c r="IV18" s="97"/>
    </row>
    <row r="19" spans="1:256" ht="15" x14ac:dyDescent="0.25">
      <c r="A19" s="1156" t="s">
        <v>75</v>
      </c>
      <c r="B19" s="300">
        <v>1</v>
      </c>
      <c r="C19" s="300">
        <f>B19*27</f>
        <v>27</v>
      </c>
      <c r="D19" s="299">
        <f>B19*22</f>
        <v>22</v>
      </c>
      <c r="E19" s="1157">
        <v>22</v>
      </c>
      <c r="F19" s="297"/>
      <c r="G19" s="297"/>
      <c r="H19" s="297">
        <f>B19*2</f>
        <v>2</v>
      </c>
      <c r="I19" s="969">
        <f>C19-D19</f>
        <v>5</v>
      </c>
      <c r="J19" s="296">
        <f>B19*1.5</f>
        <v>1.5</v>
      </c>
      <c r="K19" s="1157">
        <v>22</v>
      </c>
      <c r="L19" s="297"/>
      <c r="M19" s="297"/>
      <c r="N19" s="297"/>
      <c r="O19" s="291">
        <f>K19+M19</f>
        <v>22</v>
      </c>
      <c r="P19" s="291"/>
      <c r="Q19" s="290">
        <f>O19+P19</f>
        <v>22</v>
      </c>
      <c r="R19" s="98"/>
      <c r="S19" s="98"/>
      <c r="T19" s="407"/>
      <c r="U19" s="98"/>
      <c r="V19" s="97"/>
      <c r="W19" s="242"/>
      <c r="X19" s="241"/>
      <c r="Y19" s="97"/>
      <c r="Z19" s="97"/>
      <c r="AA19" s="97"/>
      <c r="AB19" s="97"/>
      <c r="AC19" s="97"/>
      <c r="AD19" s="97"/>
      <c r="AE19" s="97"/>
      <c r="AF19" s="97"/>
      <c r="AG19" s="97"/>
      <c r="AH19" s="97"/>
      <c r="AI19" s="97"/>
      <c r="AJ19" s="97"/>
      <c r="AK19" s="97"/>
      <c r="AL19" s="97"/>
      <c r="AM19" s="97"/>
      <c r="AN19" s="97"/>
      <c r="AO19" s="97"/>
      <c r="AP19" s="97"/>
      <c r="AQ19" s="97"/>
      <c r="AR19" s="97"/>
      <c r="AS19" s="97"/>
      <c r="AT19" s="97"/>
      <c r="AU19" s="97"/>
      <c r="AV19" s="97"/>
      <c r="AW19" s="97"/>
      <c r="AX19" s="97"/>
      <c r="AY19" s="97"/>
      <c r="AZ19" s="97"/>
      <c r="BA19" s="97"/>
      <c r="BB19" s="97"/>
      <c r="BC19" s="97"/>
      <c r="BD19" s="97"/>
      <c r="BE19" s="97"/>
      <c r="BF19" s="97"/>
      <c r="BG19" s="97"/>
      <c r="BH19" s="97"/>
      <c r="BI19" s="97"/>
      <c r="BJ19" s="97"/>
      <c r="BK19" s="97"/>
      <c r="BL19" s="97"/>
      <c r="BM19" s="97"/>
      <c r="BN19" s="97"/>
      <c r="BO19" s="97"/>
      <c r="BP19" s="97"/>
      <c r="BQ19" s="97"/>
      <c r="BR19" s="97"/>
      <c r="BS19" s="97"/>
      <c r="BT19" s="97"/>
      <c r="BU19" s="97"/>
      <c r="BV19" s="97"/>
      <c r="BW19" s="97"/>
      <c r="BX19" s="97"/>
      <c r="BY19" s="97"/>
      <c r="BZ19" s="97"/>
      <c r="CA19" s="97"/>
      <c r="CB19" s="97"/>
      <c r="CC19" s="97"/>
      <c r="CD19" s="97"/>
      <c r="CE19" s="97"/>
      <c r="CF19" s="97"/>
      <c r="CG19" s="97"/>
      <c r="CH19" s="97"/>
      <c r="CI19" s="97"/>
      <c r="CJ19" s="97"/>
      <c r="CK19" s="97"/>
      <c r="CL19" s="97"/>
      <c r="CM19" s="97"/>
      <c r="CN19" s="97"/>
      <c r="CO19" s="97"/>
      <c r="CP19" s="97"/>
      <c r="CQ19" s="97"/>
      <c r="CR19" s="97"/>
      <c r="CS19" s="97"/>
      <c r="CT19" s="97"/>
      <c r="CU19" s="97"/>
      <c r="CV19" s="97"/>
      <c r="CW19" s="97"/>
      <c r="CX19" s="97"/>
      <c r="CY19" s="97"/>
      <c r="CZ19" s="97"/>
      <c r="DA19" s="97"/>
      <c r="DB19" s="97"/>
      <c r="DC19" s="97"/>
      <c r="DD19" s="97"/>
      <c r="DE19" s="97"/>
      <c r="DF19" s="97"/>
      <c r="DG19" s="97"/>
      <c r="DH19" s="97"/>
      <c r="DI19" s="97"/>
      <c r="DJ19" s="97"/>
      <c r="DK19" s="97"/>
      <c r="DL19" s="97"/>
      <c r="DM19" s="97"/>
      <c r="DN19" s="97"/>
      <c r="DO19" s="97"/>
      <c r="DP19" s="97"/>
      <c r="DQ19" s="97"/>
      <c r="DR19" s="97"/>
      <c r="DS19" s="97"/>
      <c r="DT19" s="97"/>
      <c r="DU19" s="97"/>
      <c r="DV19" s="97"/>
      <c r="DW19" s="97"/>
      <c r="DX19" s="97"/>
      <c r="DY19" s="97"/>
      <c r="DZ19" s="97"/>
      <c r="EA19" s="97"/>
      <c r="EB19" s="97"/>
      <c r="EC19" s="97"/>
      <c r="ED19" s="97"/>
      <c r="EE19" s="97"/>
      <c r="EF19" s="97"/>
      <c r="EG19" s="97"/>
      <c r="EH19" s="97"/>
      <c r="EI19" s="97"/>
      <c r="EJ19" s="97"/>
      <c r="EK19" s="97"/>
      <c r="EL19" s="97"/>
      <c r="EM19" s="97"/>
      <c r="EN19" s="97"/>
      <c r="EO19" s="97"/>
      <c r="EP19" s="97"/>
      <c r="EQ19" s="97"/>
      <c r="ER19" s="97"/>
      <c r="ES19" s="97"/>
      <c r="ET19" s="97"/>
      <c r="EU19" s="97"/>
      <c r="EV19" s="97"/>
      <c r="EW19" s="97"/>
      <c r="EX19" s="97"/>
      <c r="EY19" s="97"/>
      <c r="EZ19" s="97"/>
      <c r="FA19" s="97"/>
      <c r="FB19" s="97"/>
      <c r="FC19" s="97"/>
      <c r="FD19" s="97"/>
      <c r="FE19" s="97"/>
      <c r="FF19" s="97"/>
      <c r="FG19" s="97"/>
      <c r="FH19" s="97"/>
      <c r="FI19" s="97"/>
      <c r="FJ19" s="97"/>
      <c r="FK19" s="97"/>
      <c r="FL19" s="97"/>
      <c r="FM19" s="97"/>
      <c r="FN19" s="97"/>
      <c r="FO19" s="97"/>
      <c r="FP19" s="97"/>
      <c r="FQ19" s="97"/>
      <c r="FR19" s="97"/>
      <c r="FS19" s="97"/>
      <c r="FT19" s="97"/>
      <c r="FU19" s="97"/>
      <c r="FV19" s="97"/>
      <c r="FW19" s="97"/>
      <c r="FX19" s="97"/>
      <c r="FY19" s="97"/>
      <c r="FZ19" s="97"/>
      <c r="GA19" s="97"/>
      <c r="GB19" s="97"/>
      <c r="GC19" s="97"/>
      <c r="GD19" s="97"/>
      <c r="GE19" s="97"/>
      <c r="GF19" s="97"/>
      <c r="GG19" s="97"/>
      <c r="GH19" s="97"/>
      <c r="GI19" s="97"/>
      <c r="GJ19" s="97"/>
      <c r="GK19" s="97"/>
      <c r="GL19" s="97"/>
      <c r="GM19" s="97"/>
      <c r="GN19" s="97"/>
      <c r="GO19" s="97"/>
      <c r="GP19" s="97"/>
      <c r="GQ19" s="97"/>
      <c r="GR19" s="97"/>
      <c r="GS19" s="97"/>
      <c r="GT19" s="97"/>
      <c r="GU19" s="97"/>
      <c r="GV19" s="97"/>
      <c r="GW19" s="97"/>
      <c r="GX19" s="97"/>
      <c r="GY19" s="97"/>
      <c r="GZ19" s="97"/>
      <c r="HA19" s="97"/>
      <c r="HB19" s="97"/>
      <c r="HC19" s="97"/>
      <c r="HD19" s="97"/>
      <c r="HE19" s="97"/>
      <c r="HF19" s="97"/>
      <c r="HG19" s="97"/>
      <c r="HH19" s="97"/>
      <c r="HI19" s="97"/>
      <c r="HJ19" s="97"/>
      <c r="HK19" s="97"/>
      <c r="HL19" s="97"/>
      <c r="HM19" s="97"/>
      <c r="HN19" s="97"/>
      <c r="HO19" s="97"/>
      <c r="HP19" s="97"/>
      <c r="HQ19" s="97"/>
      <c r="HR19" s="97"/>
      <c r="HS19" s="97"/>
      <c r="HT19" s="97"/>
      <c r="HU19" s="97"/>
      <c r="HV19" s="97"/>
      <c r="HW19" s="97"/>
      <c r="HX19" s="97"/>
      <c r="HY19" s="97"/>
      <c r="HZ19" s="97"/>
      <c r="IA19" s="97"/>
      <c r="IB19" s="97"/>
      <c r="IC19" s="97"/>
      <c r="ID19" s="97"/>
      <c r="IE19" s="97"/>
      <c r="IF19" s="97"/>
      <c r="IG19" s="97"/>
      <c r="IH19" s="97"/>
      <c r="II19" s="97"/>
      <c r="IJ19" s="97"/>
      <c r="IK19" s="97"/>
      <c r="IL19" s="97"/>
      <c r="IM19" s="97"/>
      <c r="IN19" s="97"/>
      <c r="IO19" s="97"/>
      <c r="IP19" s="97"/>
      <c r="IQ19" s="97"/>
      <c r="IR19" s="97"/>
      <c r="IS19" s="97"/>
      <c r="IT19" s="97"/>
      <c r="IU19" s="97"/>
      <c r="IV19" s="97"/>
    </row>
    <row r="20" spans="1:256" ht="15" x14ac:dyDescent="0.25">
      <c r="A20" s="1158" t="s">
        <v>74</v>
      </c>
      <c r="B20" s="350">
        <v>1</v>
      </c>
      <c r="C20" s="350">
        <f>B20*27</f>
        <v>27</v>
      </c>
      <c r="D20" s="321">
        <f>B20*22</f>
        <v>22</v>
      </c>
      <c r="E20" s="318"/>
      <c r="F20" s="616">
        <f>D20-E20</f>
        <v>22</v>
      </c>
      <c r="G20" s="318"/>
      <c r="H20" s="318">
        <f>B20*2</f>
        <v>2</v>
      </c>
      <c r="I20" s="317">
        <f>C20-D20</f>
        <v>5</v>
      </c>
      <c r="J20" s="348">
        <f>B20*1.5</f>
        <v>1.5</v>
      </c>
      <c r="K20" s="318"/>
      <c r="L20" s="97"/>
      <c r="M20" s="318"/>
      <c r="N20" s="616">
        <v>22</v>
      </c>
      <c r="O20" s="311"/>
      <c r="P20" s="311">
        <f>N20</f>
        <v>22</v>
      </c>
      <c r="Q20" s="1159">
        <f>O20+P20</f>
        <v>22</v>
      </c>
      <c r="R20" s="98"/>
      <c r="S20" s="97"/>
      <c r="T20" s="407"/>
      <c r="U20" s="97"/>
      <c r="V20" s="97"/>
      <c r="W20" s="97"/>
      <c r="X20" s="97"/>
      <c r="Y20" s="97"/>
      <c r="Z20" s="97"/>
      <c r="AA20" s="97"/>
      <c r="AB20" s="97"/>
      <c r="AC20" s="97"/>
      <c r="AD20" s="97"/>
      <c r="AE20" s="97"/>
      <c r="AF20" s="97"/>
      <c r="AG20" s="97"/>
      <c r="AH20" s="97"/>
      <c r="AI20" s="97"/>
      <c r="AJ20" s="97"/>
      <c r="AK20" s="97"/>
      <c r="AL20" s="97"/>
      <c r="AM20" s="97"/>
      <c r="AN20" s="97"/>
      <c r="AO20" s="97"/>
      <c r="AP20" s="97"/>
      <c r="AQ20" s="97"/>
      <c r="AR20" s="97"/>
      <c r="AS20" s="97"/>
      <c r="AT20" s="97"/>
      <c r="AU20" s="97"/>
      <c r="AV20" s="97"/>
      <c r="AW20" s="97"/>
      <c r="AX20" s="97"/>
      <c r="AY20" s="97"/>
      <c r="AZ20" s="97"/>
      <c r="BA20" s="97"/>
      <c r="BB20" s="97"/>
      <c r="BC20" s="97"/>
      <c r="BD20" s="97"/>
      <c r="BE20" s="97"/>
      <c r="BF20" s="97"/>
      <c r="BG20" s="97"/>
      <c r="BH20" s="97"/>
      <c r="BI20" s="97"/>
      <c r="BJ20" s="97"/>
      <c r="BK20" s="97"/>
      <c r="BL20" s="97"/>
      <c r="BM20" s="97"/>
      <c r="BN20" s="97"/>
      <c r="BO20" s="97"/>
      <c r="BP20" s="97"/>
      <c r="BQ20" s="97"/>
      <c r="BR20" s="97"/>
      <c r="BS20" s="97"/>
      <c r="BT20" s="97"/>
      <c r="BU20" s="97"/>
      <c r="BV20" s="97"/>
      <c r="BW20" s="97"/>
      <c r="BX20" s="97"/>
      <c r="BY20" s="97"/>
      <c r="BZ20" s="97"/>
      <c r="CA20" s="97"/>
      <c r="CB20" s="97"/>
      <c r="CC20" s="97"/>
      <c r="CD20" s="97"/>
      <c r="CE20" s="97"/>
      <c r="CF20" s="97"/>
      <c r="CG20" s="97"/>
      <c r="CH20" s="97"/>
      <c r="CI20" s="97"/>
      <c r="CJ20" s="97"/>
      <c r="CK20" s="97"/>
      <c r="CL20" s="97"/>
      <c r="CM20" s="97"/>
      <c r="CN20" s="97"/>
      <c r="CO20" s="97"/>
      <c r="CP20" s="97"/>
      <c r="CQ20" s="97"/>
      <c r="CR20" s="97"/>
      <c r="CS20" s="97"/>
      <c r="CT20" s="97"/>
      <c r="CU20" s="97"/>
      <c r="CV20" s="97"/>
      <c r="CW20" s="97"/>
      <c r="CX20" s="97"/>
      <c r="CY20" s="97"/>
      <c r="CZ20" s="97"/>
      <c r="DA20" s="97"/>
      <c r="DB20" s="97"/>
      <c r="DC20" s="97"/>
      <c r="DD20" s="97"/>
      <c r="DE20" s="97"/>
      <c r="DF20" s="97"/>
      <c r="DG20" s="97"/>
      <c r="DH20" s="97"/>
      <c r="DI20" s="97"/>
      <c r="DJ20" s="97"/>
      <c r="DK20" s="97"/>
      <c r="DL20" s="97"/>
      <c r="DM20" s="97"/>
      <c r="DN20" s="97"/>
      <c r="DO20" s="97"/>
      <c r="DP20" s="97"/>
      <c r="DQ20" s="97"/>
      <c r="DR20" s="97"/>
      <c r="DS20" s="97"/>
      <c r="DT20" s="97"/>
      <c r="DU20" s="97"/>
      <c r="DV20" s="97"/>
      <c r="DW20" s="97"/>
      <c r="DX20" s="97"/>
      <c r="DY20" s="97"/>
      <c r="DZ20" s="97"/>
      <c r="EA20" s="97"/>
      <c r="EB20" s="97"/>
      <c r="EC20" s="97"/>
      <c r="ED20" s="97"/>
      <c r="EE20" s="97"/>
      <c r="EF20" s="97"/>
      <c r="EG20" s="97"/>
      <c r="EH20" s="97"/>
      <c r="EI20" s="97"/>
      <c r="EJ20" s="97"/>
      <c r="EK20" s="97"/>
      <c r="EL20" s="97"/>
      <c r="EM20" s="97"/>
      <c r="EN20" s="97"/>
      <c r="EO20" s="97"/>
      <c r="EP20" s="97"/>
      <c r="EQ20" s="97"/>
      <c r="ER20" s="97"/>
      <c r="ES20" s="97"/>
      <c r="ET20" s="97"/>
      <c r="EU20" s="97"/>
      <c r="EV20" s="97"/>
      <c r="EW20" s="97"/>
      <c r="EX20" s="97"/>
      <c r="EY20" s="97"/>
      <c r="EZ20" s="97"/>
      <c r="FA20" s="97"/>
      <c r="FB20" s="97"/>
      <c r="FC20" s="97"/>
      <c r="FD20" s="97"/>
      <c r="FE20" s="97"/>
      <c r="FF20" s="97"/>
      <c r="FG20" s="97"/>
      <c r="FH20" s="97"/>
      <c r="FI20" s="97"/>
      <c r="FJ20" s="97"/>
      <c r="FK20" s="97"/>
      <c r="FL20" s="97"/>
      <c r="FM20" s="97"/>
      <c r="FN20" s="97"/>
      <c r="FO20" s="97"/>
      <c r="FP20" s="97"/>
      <c r="FQ20" s="97"/>
      <c r="FR20" s="97"/>
      <c r="FS20" s="97"/>
      <c r="FT20" s="97"/>
      <c r="FU20" s="97"/>
      <c r="FV20" s="97"/>
      <c r="FW20" s="97"/>
      <c r="FX20" s="97"/>
      <c r="FY20" s="97"/>
      <c r="FZ20" s="97"/>
      <c r="GA20" s="97"/>
      <c r="GB20" s="97"/>
      <c r="GC20" s="97"/>
      <c r="GD20" s="97"/>
      <c r="GE20" s="97"/>
      <c r="GF20" s="97"/>
      <c r="GG20" s="97"/>
      <c r="GH20" s="97"/>
      <c r="GI20" s="97"/>
      <c r="GJ20" s="97"/>
      <c r="GK20" s="97"/>
      <c r="GL20" s="97"/>
      <c r="GM20" s="97"/>
      <c r="GN20" s="97"/>
      <c r="GO20" s="97"/>
      <c r="GP20" s="97"/>
      <c r="GQ20" s="97"/>
      <c r="GR20" s="97"/>
      <c r="GS20" s="97"/>
      <c r="GT20" s="97"/>
      <c r="GU20" s="97"/>
      <c r="GV20" s="97"/>
      <c r="GW20" s="97"/>
      <c r="GX20" s="97"/>
      <c r="GY20" s="97"/>
      <c r="GZ20" s="97"/>
      <c r="HA20" s="97"/>
      <c r="HB20" s="97"/>
      <c r="HC20" s="97"/>
      <c r="HD20" s="97"/>
      <c r="HE20" s="97"/>
      <c r="HF20" s="97"/>
      <c r="HG20" s="97"/>
      <c r="HH20" s="97"/>
      <c r="HI20" s="97"/>
      <c r="HJ20" s="97"/>
      <c r="HK20" s="97"/>
      <c r="HL20" s="97"/>
      <c r="HM20" s="97"/>
      <c r="HN20" s="97"/>
      <c r="HO20" s="97"/>
      <c r="HP20" s="97"/>
      <c r="HQ20" s="97"/>
      <c r="HR20" s="97"/>
      <c r="HS20" s="97"/>
      <c r="HT20" s="97"/>
      <c r="HU20" s="97"/>
      <c r="HV20" s="97"/>
      <c r="HW20" s="97"/>
      <c r="HX20" s="97"/>
      <c r="HY20" s="97"/>
      <c r="HZ20" s="97"/>
      <c r="IA20" s="97"/>
      <c r="IB20" s="97"/>
      <c r="IC20" s="97"/>
      <c r="ID20" s="97"/>
      <c r="IE20" s="97"/>
      <c r="IF20" s="97"/>
      <c r="IG20" s="97"/>
      <c r="IH20" s="97"/>
      <c r="II20" s="97"/>
      <c r="IJ20" s="97"/>
      <c r="IK20" s="97"/>
      <c r="IL20" s="97"/>
      <c r="IM20" s="97"/>
      <c r="IN20" s="97"/>
      <c r="IO20" s="97"/>
      <c r="IP20" s="97"/>
      <c r="IQ20" s="97"/>
      <c r="IR20" s="97"/>
      <c r="IS20" s="97"/>
      <c r="IT20" s="97"/>
      <c r="IU20" s="97"/>
      <c r="IV20" s="97"/>
    </row>
    <row r="21" spans="1:256" ht="15.75" thickBot="1" x14ac:dyDescent="0.3">
      <c r="A21" s="1160" t="s">
        <v>73</v>
      </c>
      <c r="B21" s="345">
        <v>2</v>
      </c>
      <c r="C21" s="345">
        <f>B21*27</f>
        <v>54</v>
      </c>
      <c r="D21" s="344">
        <f>B21*22</f>
        <v>44</v>
      </c>
      <c r="E21" s="1161">
        <v>44</v>
      </c>
      <c r="F21" s="342"/>
      <c r="G21" s="342"/>
      <c r="H21" s="318">
        <f>B21*2</f>
        <v>4</v>
      </c>
      <c r="I21" s="317">
        <f>C21-D21</f>
        <v>10</v>
      </c>
      <c r="J21" s="348">
        <f>B21*1.5</f>
        <v>3</v>
      </c>
      <c r="K21" s="1161">
        <v>11</v>
      </c>
      <c r="L21" s="342"/>
      <c r="M21" s="1162">
        <v>33</v>
      </c>
      <c r="N21" s="342"/>
      <c r="O21" s="311">
        <f>K21+M21</f>
        <v>44</v>
      </c>
      <c r="P21" s="311"/>
      <c r="Q21" s="1159">
        <f>O21+P21</f>
        <v>44</v>
      </c>
      <c r="R21" s="98"/>
      <c r="S21" s="98"/>
      <c r="T21" s="407"/>
      <c r="U21" s="98"/>
      <c r="V21" s="97"/>
      <c r="W21" s="242"/>
      <c r="X21" s="241"/>
      <c r="Y21" s="97"/>
      <c r="Z21" s="97"/>
      <c r="AA21" s="97"/>
      <c r="AB21" s="97"/>
      <c r="AC21" s="97"/>
      <c r="AD21" s="97"/>
      <c r="AE21" s="97"/>
      <c r="AF21" s="97"/>
      <c r="AG21" s="97"/>
      <c r="AH21" s="97"/>
      <c r="AI21" s="97"/>
      <c r="AJ21" s="97"/>
      <c r="AK21" s="97"/>
      <c r="AL21" s="97"/>
      <c r="AM21" s="97"/>
      <c r="AN21" s="97"/>
      <c r="AO21" s="97"/>
      <c r="AP21" s="97"/>
      <c r="AQ21" s="97"/>
      <c r="AR21" s="97"/>
      <c r="AS21" s="97"/>
      <c r="AT21" s="97"/>
      <c r="AU21" s="97"/>
      <c r="AV21" s="97"/>
      <c r="AW21" s="97"/>
      <c r="AX21" s="97"/>
      <c r="AY21" s="97"/>
      <c r="AZ21" s="97"/>
      <c r="BA21" s="97"/>
      <c r="BB21" s="97"/>
      <c r="BC21" s="97"/>
      <c r="BD21" s="97"/>
      <c r="BE21" s="97"/>
      <c r="BF21" s="97"/>
      <c r="BG21" s="97"/>
      <c r="BH21" s="97"/>
      <c r="BI21" s="97"/>
      <c r="BJ21" s="97"/>
      <c r="BK21" s="97"/>
      <c r="BL21" s="97"/>
      <c r="BM21" s="97"/>
      <c r="BN21" s="97"/>
      <c r="BO21" s="97"/>
      <c r="BP21" s="97"/>
      <c r="BQ21" s="97"/>
      <c r="BR21" s="97"/>
      <c r="BS21" s="97"/>
      <c r="BT21" s="97"/>
      <c r="BU21" s="97"/>
      <c r="BV21" s="97"/>
      <c r="BW21" s="97"/>
      <c r="BX21" s="97"/>
      <c r="BY21" s="97"/>
      <c r="BZ21" s="97"/>
      <c r="CA21" s="97"/>
      <c r="CB21" s="97"/>
      <c r="CC21" s="97"/>
      <c r="CD21" s="97"/>
      <c r="CE21" s="97"/>
      <c r="CF21" s="97"/>
      <c r="CG21" s="97"/>
      <c r="CH21" s="97"/>
      <c r="CI21" s="97"/>
      <c r="CJ21" s="97"/>
      <c r="CK21" s="97"/>
      <c r="CL21" s="97"/>
      <c r="CM21" s="97"/>
      <c r="CN21" s="97"/>
      <c r="CO21" s="97"/>
      <c r="CP21" s="97"/>
      <c r="CQ21" s="97"/>
      <c r="CR21" s="97"/>
      <c r="CS21" s="97"/>
      <c r="CT21" s="97"/>
      <c r="CU21" s="97"/>
      <c r="CV21" s="97"/>
      <c r="CW21" s="97"/>
      <c r="CX21" s="97"/>
      <c r="CY21" s="97"/>
      <c r="CZ21" s="97"/>
      <c r="DA21" s="97"/>
      <c r="DB21" s="97"/>
      <c r="DC21" s="97"/>
      <c r="DD21" s="97"/>
      <c r="DE21" s="97"/>
      <c r="DF21" s="97"/>
      <c r="DG21" s="97"/>
      <c r="DH21" s="97"/>
      <c r="DI21" s="97"/>
      <c r="DJ21" s="97"/>
      <c r="DK21" s="97"/>
      <c r="DL21" s="97"/>
      <c r="DM21" s="97"/>
      <c r="DN21" s="97"/>
      <c r="DO21" s="97"/>
      <c r="DP21" s="97"/>
      <c r="DQ21" s="97"/>
      <c r="DR21" s="97"/>
      <c r="DS21" s="97"/>
      <c r="DT21" s="97"/>
      <c r="DU21" s="97"/>
      <c r="DV21" s="97"/>
      <c r="DW21" s="97"/>
      <c r="DX21" s="97"/>
      <c r="DY21" s="97"/>
      <c r="DZ21" s="97"/>
      <c r="EA21" s="97"/>
      <c r="EB21" s="97"/>
      <c r="EC21" s="97"/>
      <c r="ED21" s="97"/>
      <c r="EE21" s="97"/>
      <c r="EF21" s="97"/>
      <c r="EG21" s="97"/>
      <c r="EH21" s="97"/>
      <c r="EI21" s="97"/>
      <c r="EJ21" s="97"/>
      <c r="EK21" s="97"/>
      <c r="EL21" s="97"/>
      <c r="EM21" s="97"/>
      <c r="EN21" s="97"/>
      <c r="EO21" s="97"/>
      <c r="EP21" s="97"/>
      <c r="EQ21" s="97"/>
      <c r="ER21" s="97"/>
      <c r="ES21" s="97"/>
      <c r="ET21" s="97"/>
      <c r="EU21" s="97"/>
      <c r="EV21" s="97"/>
      <c r="EW21" s="97"/>
      <c r="EX21" s="97"/>
      <c r="EY21" s="97"/>
      <c r="EZ21" s="97"/>
      <c r="FA21" s="97"/>
      <c r="FB21" s="97"/>
      <c r="FC21" s="97"/>
      <c r="FD21" s="97"/>
      <c r="FE21" s="97"/>
      <c r="FF21" s="97"/>
      <c r="FG21" s="97"/>
      <c r="FH21" s="97"/>
      <c r="FI21" s="97"/>
      <c r="FJ21" s="97"/>
      <c r="FK21" s="97"/>
      <c r="FL21" s="97"/>
      <c r="FM21" s="97"/>
      <c r="FN21" s="97"/>
      <c r="FO21" s="97"/>
      <c r="FP21" s="97"/>
      <c r="FQ21" s="97"/>
      <c r="FR21" s="97"/>
      <c r="FS21" s="97"/>
      <c r="FT21" s="97"/>
      <c r="FU21" s="97"/>
      <c r="FV21" s="97"/>
      <c r="FW21" s="97"/>
      <c r="FX21" s="97"/>
      <c r="FY21" s="97"/>
      <c r="FZ21" s="97"/>
      <c r="GA21" s="97"/>
      <c r="GB21" s="97"/>
      <c r="GC21" s="97"/>
      <c r="GD21" s="97"/>
      <c r="GE21" s="97"/>
      <c r="GF21" s="97"/>
      <c r="GG21" s="97"/>
      <c r="GH21" s="97"/>
      <c r="GI21" s="97"/>
      <c r="GJ21" s="97"/>
      <c r="GK21" s="97"/>
      <c r="GL21" s="97"/>
      <c r="GM21" s="97"/>
      <c r="GN21" s="97"/>
      <c r="GO21" s="97"/>
      <c r="GP21" s="97"/>
      <c r="GQ21" s="97"/>
      <c r="GR21" s="97"/>
      <c r="GS21" s="97"/>
      <c r="GT21" s="97"/>
      <c r="GU21" s="97"/>
      <c r="GV21" s="97"/>
      <c r="GW21" s="97"/>
      <c r="GX21" s="97"/>
      <c r="GY21" s="97"/>
      <c r="GZ21" s="97"/>
      <c r="HA21" s="97"/>
      <c r="HB21" s="97"/>
      <c r="HC21" s="97"/>
      <c r="HD21" s="97"/>
      <c r="HE21" s="97"/>
      <c r="HF21" s="97"/>
      <c r="HG21" s="97"/>
      <c r="HH21" s="97"/>
      <c r="HI21" s="97"/>
      <c r="HJ21" s="97"/>
      <c r="HK21" s="97"/>
      <c r="HL21" s="97"/>
      <c r="HM21" s="97"/>
      <c r="HN21" s="97"/>
      <c r="HO21" s="97"/>
      <c r="HP21" s="97"/>
      <c r="HQ21" s="97"/>
      <c r="HR21" s="97"/>
      <c r="HS21" s="97"/>
      <c r="HT21" s="97"/>
      <c r="HU21" s="97"/>
      <c r="HV21" s="97"/>
      <c r="HW21" s="97"/>
      <c r="HX21" s="97"/>
      <c r="HY21" s="97"/>
      <c r="HZ21" s="97"/>
      <c r="IA21" s="97"/>
      <c r="IB21" s="97"/>
      <c r="IC21" s="97"/>
      <c r="ID21" s="97"/>
      <c r="IE21" s="97"/>
      <c r="IF21" s="97"/>
      <c r="IG21" s="97"/>
      <c r="IH21" s="97"/>
      <c r="II21" s="97"/>
      <c r="IJ21" s="97"/>
      <c r="IK21" s="97"/>
      <c r="IL21" s="97"/>
      <c r="IM21" s="97"/>
      <c r="IN21" s="97"/>
      <c r="IO21" s="97"/>
      <c r="IP21" s="97"/>
      <c r="IQ21" s="97"/>
      <c r="IR21" s="97"/>
      <c r="IS21" s="97"/>
      <c r="IT21" s="97"/>
      <c r="IU21" s="97"/>
      <c r="IV21" s="97"/>
    </row>
    <row r="22" spans="1:256" ht="19.5" thickBot="1" x14ac:dyDescent="0.35">
      <c r="A22" s="445" t="s">
        <v>42</v>
      </c>
      <c r="B22" s="335"/>
      <c r="C22" s="335"/>
      <c r="D22" s="334"/>
      <c r="E22" s="334"/>
      <c r="F22" s="334"/>
      <c r="G22" s="334"/>
      <c r="H22" s="334"/>
      <c r="I22" s="334"/>
      <c r="J22" s="334"/>
      <c r="K22" s="333"/>
      <c r="L22" s="333"/>
      <c r="M22" s="333"/>
      <c r="N22" s="333"/>
      <c r="O22" s="333"/>
      <c r="P22" s="333"/>
      <c r="Q22" s="332"/>
      <c r="R22" s="331"/>
      <c r="S22" s="331"/>
      <c r="T22" s="331"/>
      <c r="U22" s="331"/>
    </row>
    <row r="23" spans="1:256" ht="15" x14ac:dyDescent="0.25">
      <c r="A23" s="464" t="s">
        <v>286</v>
      </c>
      <c r="B23" s="1163">
        <v>10</v>
      </c>
      <c r="C23" s="299">
        <f t="shared" si="0"/>
        <v>270</v>
      </c>
      <c r="D23" s="1164">
        <f t="shared" si="1"/>
        <v>220</v>
      </c>
      <c r="E23" s="1165">
        <f>D23*0.3</f>
        <v>66</v>
      </c>
      <c r="F23" s="1166">
        <f>D23-E23</f>
        <v>154</v>
      </c>
      <c r="G23" s="969"/>
      <c r="H23" s="969">
        <f t="shared" si="2"/>
        <v>20</v>
      </c>
      <c r="I23" s="969">
        <f t="shared" si="3"/>
        <v>50</v>
      </c>
      <c r="J23" s="1167">
        <f>B23-1.5</f>
        <v>8.5</v>
      </c>
      <c r="K23" s="1157">
        <v>66</v>
      </c>
      <c r="L23" s="1157">
        <v>154</v>
      </c>
      <c r="M23" s="297"/>
      <c r="N23" s="297"/>
      <c r="O23" s="1168">
        <f t="shared" si="4"/>
        <v>66</v>
      </c>
      <c r="P23" s="291">
        <f t="shared" si="4"/>
        <v>154</v>
      </c>
      <c r="Q23" s="290">
        <f t="shared" si="5"/>
        <v>220</v>
      </c>
      <c r="R23" s="98"/>
      <c r="S23" s="98"/>
      <c r="T23" s="98"/>
      <c r="U23" s="98"/>
      <c r="V23" s="97"/>
      <c r="W23" s="97"/>
      <c r="X23" s="97"/>
      <c r="Y23" s="97"/>
      <c r="Z23" s="97"/>
      <c r="AA23" s="97"/>
      <c r="AB23" s="97"/>
      <c r="AC23" s="97"/>
      <c r="AD23" s="97"/>
      <c r="AE23" s="97"/>
      <c r="AF23" s="97"/>
      <c r="AG23" s="97"/>
      <c r="AH23" s="97"/>
      <c r="AI23" s="97"/>
      <c r="AJ23" s="97"/>
      <c r="AK23" s="97"/>
      <c r="AL23" s="97"/>
      <c r="AM23" s="97"/>
      <c r="AN23" s="97"/>
      <c r="AO23" s="97"/>
      <c r="AP23" s="97"/>
      <c r="AQ23" s="97"/>
      <c r="AR23" s="97"/>
      <c r="AS23" s="97"/>
      <c r="AT23" s="97"/>
      <c r="AU23" s="97"/>
      <c r="AV23" s="97"/>
      <c r="AW23" s="97"/>
      <c r="AX23" s="97"/>
      <c r="AY23" s="97"/>
      <c r="AZ23" s="97"/>
      <c r="BA23" s="97"/>
      <c r="BB23" s="97"/>
      <c r="BC23" s="97"/>
      <c r="BD23" s="97"/>
      <c r="BE23" s="97"/>
      <c r="BF23" s="97"/>
      <c r="BG23" s="97"/>
      <c r="BH23" s="97"/>
      <c r="BI23" s="97"/>
      <c r="BJ23" s="97"/>
      <c r="BK23" s="97"/>
      <c r="BL23" s="97"/>
      <c r="BM23" s="97"/>
      <c r="BN23" s="97"/>
      <c r="BO23" s="97"/>
      <c r="BP23" s="97"/>
      <c r="BQ23" s="97"/>
      <c r="BR23" s="97"/>
      <c r="BS23" s="97"/>
      <c r="BT23" s="97"/>
      <c r="BU23" s="97"/>
      <c r="BV23" s="97"/>
      <c r="BW23" s="97"/>
      <c r="BX23" s="97"/>
      <c r="BY23" s="97"/>
      <c r="BZ23" s="97"/>
      <c r="CA23" s="97"/>
      <c r="CB23" s="97"/>
      <c r="CC23" s="97"/>
      <c r="CD23" s="97"/>
      <c r="CE23" s="97"/>
      <c r="CF23" s="97"/>
      <c r="CG23" s="97"/>
      <c r="CH23" s="97"/>
      <c r="CI23" s="97"/>
      <c r="CJ23" s="97"/>
      <c r="CK23" s="97"/>
      <c r="CL23" s="97"/>
      <c r="CM23" s="97"/>
      <c r="CN23" s="97"/>
      <c r="CO23" s="97"/>
      <c r="CP23" s="97"/>
      <c r="CQ23" s="97"/>
      <c r="CR23" s="97"/>
      <c r="CS23" s="97"/>
      <c r="CT23" s="97"/>
      <c r="CU23" s="97"/>
      <c r="CV23" s="97"/>
      <c r="CW23" s="97"/>
      <c r="CX23" s="97"/>
      <c r="CY23" s="97"/>
      <c r="CZ23" s="97"/>
      <c r="DA23" s="97"/>
      <c r="DB23" s="97"/>
      <c r="DC23" s="97"/>
      <c r="DD23" s="97"/>
      <c r="DE23" s="97"/>
      <c r="DF23" s="97"/>
      <c r="DG23" s="97"/>
      <c r="DH23" s="97"/>
      <c r="DI23" s="97"/>
      <c r="DJ23" s="97"/>
      <c r="DK23" s="97"/>
      <c r="DL23" s="97"/>
      <c r="DM23" s="97"/>
      <c r="DN23" s="97"/>
      <c r="DO23" s="97"/>
      <c r="DP23" s="97"/>
      <c r="DQ23" s="97"/>
      <c r="DR23" s="97"/>
      <c r="DS23" s="97"/>
      <c r="DT23" s="97"/>
      <c r="DU23" s="97"/>
      <c r="DV23" s="97"/>
      <c r="DW23" s="97"/>
      <c r="DX23" s="97"/>
      <c r="DY23" s="97"/>
      <c r="DZ23" s="97"/>
      <c r="EA23" s="97"/>
      <c r="EB23" s="97"/>
      <c r="EC23" s="97"/>
      <c r="ED23" s="97"/>
      <c r="EE23" s="97"/>
      <c r="EF23" s="97"/>
      <c r="EG23" s="97"/>
      <c r="EH23" s="97"/>
      <c r="EI23" s="97"/>
      <c r="EJ23" s="97"/>
      <c r="EK23" s="97"/>
      <c r="EL23" s="97"/>
      <c r="EM23" s="97"/>
      <c r="EN23" s="97"/>
      <c r="EO23" s="97"/>
      <c r="EP23" s="97"/>
      <c r="EQ23" s="97"/>
      <c r="ER23" s="97"/>
      <c r="ES23" s="97"/>
      <c r="ET23" s="97"/>
      <c r="EU23" s="97"/>
      <c r="EV23" s="97"/>
      <c r="EW23" s="97"/>
      <c r="EX23" s="97"/>
      <c r="EY23" s="97"/>
      <c r="EZ23" s="97"/>
      <c r="FA23" s="97"/>
      <c r="FB23" s="97"/>
      <c r="FC23" s="97"/>
      <c r="FD23" s="97"/>
      <c r="FE23" s="97"/>
      <c r="FF23" s="97"/>
      <c r="FG23" s="97"/>
      <c r="FH23" s="97"/>
      <c r="FI23" s="97"/>
      <c r="FJ23" s="97"/>
      <c r="FK23" s="97"/>
      <c r="FL23" s="97"/>
      <c r="FM23" s="97"/>
      <c r="FN23" s="97"/>
      <c r="FO23" s="97"/>
      <c r="FP23" s="97"/>
      <c r="FQ23" s="97"/>
      <c r="FR23" s="97"/>
      <c r="FS23" s="97"/>
      <c r="FT23" s="97"/>
      <c r="FU23" s="97"/>
      <c r="FV23" s="97"/>
      <c r="FW23" s="97"/>
      <c r="FX23" s="97"/>
      <c r="FY23" s="97"/>
      <c r="FZ23" s="97"/>
      <c r="GA23" s="97"/>
      <c r="GB23" s="97"/>
      <c r="GC23" s="97"/>
      <c r="GD23" s="97"/>
      <c r="GE23" s="97"/>
      <c r="GF23" s="97"/>
      <c r="GG23" s="97"/>
      <c r="GH23" s="97"/>
      <c r="GI23" s="97"/>
      <c r="GJ23" s="97"/>
      <c r="GK23" s="97"/>
      <c r="GL23" s="97"/>
      <c r="GM23" s="97"/>
      <c r="GN23" s="97"/>
      <c r="GO23" s="97"/>
      <c r="GP23" s="97"/>
      <c r="GQ23" s="97"/>
      <c r="GR23" s="97"/>
      <c r="GS23" s="97"/>
      <c r="GT23" s="97"/>
      <c r="GU23" s="97"/>
      <c r="GV23" s="97"/>
      <c r="GW23" s="97"/>
      <c r="GX23" s="97"/>
      <c r="GY23" s="97"/>
      <c r="GZ23" s="97"/>
      <c r="HA23" s="97"/>
      <c r="HB23" s="97"/>
      <c r="HC23" s="97"/>
      <c r="HD23" s="97"/>
      <c r="HE23" s="97"/>
      <c r="HF23" s="97"/>
      <c r="HG23" s="97"/>
      <c r="HH23" s="97"/>
      <c r="HI23" s="97"/>
      <c r="HJ23" s="97"/>
      <c r="HK23" s="97"/>
      <c r="HL23" s="97"/>
      <c r="HM23" s="97"/>
      <c r="HN23" s="97"/>
      <c r="HO23" s="97"/>
      <c r="HP23" s="97"/>
      <c r="HQ23" s="97"/>
      <c r="HR23" s="97"/>
      <c r="HS23" s="97"/>
      <c r="HT23" s="97"/>
      <c r="HU23" s="97"/>
      <c r="HV23" s="97"/>
      <c r="HW23" s="97"/>
      <c r="HX23" s="97"/>
      <c r="HY23" s="97"/>
      <c r="HZ23" s="97"/>
      <c r="IA23" s="97"/>
      <c r="IB23" s="97"/>
      <c r="IC23" s="97"/>
      <c r="ID23" s="97"/>
      <c r="IE23" s="97"/>
      <c r="IF23" s="97"/>
      <c r="IG23" s="97"/>
      <c r="IH23" s="97"/>
      <c r="II23" s="97"/>
      <c r="IJ23" s="97"/>
      <c r="IK23" s="97"/>
      <c r="IL23" s="97"/>
      <c r="IM23" s="97"/>
      <c r="IN23" s="97"/>
      <c r="IO23" s="97"/>
      <c r="IP23" s="97"/>
      <c r="IQ23" s="97"/>
      <c r="IR23" s="97"/>
      <c r="IS23" s="97"/>
      <c r="IT23" s="97"/>
      <c r="IU23" s="97"/>
      <c r="IV23" s="97"/>
    </row>
    <row r="24" spans="1:256" ht="15" x14ac:dyDescent="0.25">
      <c r="A24" s="478" t="s">
        <v>287</v>
      </c>
      <c r="B24" s="1163">
        <v>20</v>
      </c>
      <c r="C24" s="299">
        <f t="shared" si="0"/>
        <v>540</v>
      </c>
      <c r="D24" s="1164">
        <f t="shared" si="1"/>
        <v>440</v>
      </c>
      <c r="E24" s="1165">
        <f>D24*0.3</f>
        <v>132</v>
      </c>
      <c r="F24" s="1169">
        <f>D24-E24</f>
        <v>308</v>
      </c>
      <c r="G24" s="969"/>
      <c r="H24" s="969">
        <f t="shared" si="2"/>
        <v>40</v>
      </c>
      <c r="I24" s="317">
        <f t="shared" si="3"/>
        <v>100</v>
      </c>
      <c r="J24" s="1170">
        <f>B24-1.5</f>
        <v>18.5</v>
      </c>
      <c r="K24" s="1171">
        <v>62</v>
      </c>
      <c r="L24" s="1171">
        <v>143</v>
      </c>
      <c r="M24" s="616">
        <f>E24-K24</f>
        <v>70</v>
      </c>
      <c r="N24" s="616">
        <f>F24-L24</f>
        <v>165</v>
      </c>
      <c r="O24" s="1168">
        <f t="shared" si="4"/>
        <v>132</v>
      </c>
      <c r="P24" s="291">
        <f t="shared" si="4"/>
        <v>308</v>
      </c>
      <c r="Q24" s="290">
        <f t="shared" si="5"/>
        <v>440</v>
      </c>
      <c r="R24" s="98"/>
      <c r="S24" s="638"/>
      <c r="T24" s="638"/>
      <c r="U24" s="98"/>
      <c r="V24" s="97"/>
      <c r="W24" s="97"/>
      <c r="X24" s="97"/>
      <c r="Y24" s="97"/>
      <c r="Z24" s="97"/>
      <c r="AA24" s="97"/>
      <c r="AB24" s="97"/>
      <c r="AC24" s="97"/>
      <c r="AD24" s="97"/>
      <c r="AE24" s="97"/>
      <c r="AF24" s="97"/>
      <c r="AG24" s="97"/>
      <c r="AH24" s="97"/>
      <c r="AI24" s="97"/>
      <c r="AJ24" s="97"/>
      <c r="AK24" s="97"/>
      <c r="AL24" s="97"/>
      <c r="AM24" s="97"/>
      <c r="AN24" s="97"/>
      <c r="AO24" s="97"/>
      <c r="AP24" s="97"/>
      <c r="AQ24" s="97"/>
      <c r="AR24" s="97"/>
      <c r="AS24" s="97"/>
      <c r="AT24" s="97"/>
      <c r="AU24" s="97"/>
      <c r="AV24" s="97"/>
      <c r="AW24" s="97"/>
      <c r="AX24" s="97"/>
      <c r="AY24" s="97"/>
      <c r="AZ24" s="97"/>
      <c r="BA24" s="97"/>
      <c r="BB24" s="97"/>
      <c r="BC24" s="97"/>
      <c r="BD24" s="97"/>
      <c r="BE24" s="97"/>
      <c r="BF24" s="97"/>
      <c r="BG24" s="97"/>
      <c r="BH24" s="97"/>
      <c r="BI24" s="97"/>
      <c r="BJ24" s="97"/>
      <c r="BK24" s="97"/>
      <c r="BL24" s="97"/>
      <c r="BM24" s="97"/>
      <c r="BN24" s="97"/>
      <c r="BO24" s="97"/>
      <c r="BP24" s="97"/>
      <c r="BQ24" s="97"/>
      <c r="BR24" s="97"/>
      <c r="BS24" s="97"/>
      <c r="BT24" s="97"/>
      <c r="BU24" s="97"/>
      <c r="BV24" s="97"/>
      <c r="BW24" s="97"/>
      <c r="BX24" s="97"/>
      <c r="BY24" s="97"/>
      <c r="BZ24" s="97"/>
      <c r="CA24" s="97"/>
      <c r="CB24" s="97"/>
      <c r="CC24" s="97"/>
      <c r="CD24" s="97"/>
      <c r="CE24" s="97"/>
      <c r="CF24" s="97"/>
      <c r="CG24" s="97"/>
      <c r="CH24" s="97"/>
      <c r="CI24" s="97"/>
      <c r="CJ24" s="97"/>
      <c r="CK24" s="97"/>
      <c r="CL24" s="97"/>
      <c r="CM24" s="97"/>
      <c r="CN24" s="97"/>
      <c r="CO24" s="97"/>
      <c r="CP24" s="97"/>
      <c r="CQ24" s="97"/>
      <c r="CR24" s="97"/>
      <c r="CS24" s="97"/>
      <c r="CT24" s="97"/>
      <c r="CU24" s="97"/>
      <c r="CV24" s="97"/>
      <c r="CW24" s="97"/>
      <c r="CX24" s="97"/>
      <c r="CY24" s="97"/>
      <c r="CZ24" s="97"/>
      <c r="DA24" s="97"/>
      <c r="DB24" s="97"/>
      <c r="DC24" s="97"/>
      <c r="DD24" s="97"/>
      <c r="DE24" s="97"/>
      <c r="DF24" s="97"/>
      <c r="DG24" s="97"/>
      <c r="DH24" s="97"/>
      <c r="DI24" s="97"/>
      <c r="DJ24" s="97"/>
      <c r="DK24" s="97"/>
      <c r="DL24" s="97"/>
      <c r="DM24" s="97"/>
      <c r="DN24" s="97"/>
      <c r="DO24" s="97"/>
      <c r="DP24" s="97"/>
      <c r="DQ24" s="97"/>
      <c r="DR24" s="97"/>
      <c r="DS24" s="97"/>
      <c r="DT24" s="97"/>
      <c r="DU24" s="97"/>
      <c r="DV24" s="97"/>
      <c r="DW24" s="97"/>
      <c r="DX24" s="97"/>
      <c r="DY24" s="97"/>
      <c r="DZ24" s="97"/>
      <c r="EA24" s="97"/>
      <c r="EB24" s="97"/>
      <c r="EC24" s="97"/>
      <c r="ED24" s="97"/>
      <c r="EE24" s="97"/>
      <c r="EF24" s="97"/>
      <c r="EG24" s="97"/>
      <c r="EH24" s="97"/>
      <c r="EI24" s="97"/>
      <c r="EJ24" s="97"/>
      <c r="EK24" s="97"/>
      <c r="EL24" s="97"/>
      <c r="EM24" s="97"/>
      <c r="EN24" s="97"/>
      <c r="EO24" s="97"/>
      <c r="EP24" s="97"/>
      <c r="EQ24" s="97"/>
      <c r="ER24" s="97"/>
      <c r="ES24" s="97"/>
      <c r="ET24" s="97"/>
      <c r="EU24" s="97"/>
      <c r="EV24" s="97"/>
      <c r="EW24" s="97"/>
      <c r="EX24" s="97"/>
      <c r="EY24" s="97"/>
      <c r="EZ24" s="97"/>
      <c r="FA24" s="97"/>
      <c r="FB24" s="97"/>
      <c r="FC24" s="97"/>
      <c r="FD24" s="97"/>
      <c r="FE24" s="97"/>
      <c r="FF24" s="97"/>
      <c r="FG24" s="97"/>
      <c r="FH24" s="97"/>
      <c r="FI24" s="97"/>
      <c r="FJ24" s="97"/>
      <c r="FK24" s="97"/>
      <c r="FL24" s="97"/>
      <c r="FM24" s="97"/>
      <c r="FN24" s="97"/>
      <c r="FO24" s="97"/>
      <c r="FP24" s="97"/>
      <c r="FQ24" s="97"/>
      <c r="FR24" s="97"/>
      <c r="FS24" s="97"/>
      <c r="FT24" s="97"/>
      <c r="FU24" s="97"/>
      <c r="FV24" s="97"/>
      <c r="FW24" s="97"/>
      <c r="FX24" s="97"/>
      <c r="FY24" s="97"/>
      <c r="FZ24" s="97"/>
      <c r="GA24" s="97"/>
      <c r="GB24" s="97"/>
      <c r="GC24" s="97"/>
      <c r="GD24" s="97"/>
      <c r="GE24" s="97"/>
      <c r="GF24" s="97"/>
      <c r="GG24" s="97"/>
      <c r="GH24" s="97"/>
      <c r="GI24" s="97"/>
      <c r="GJ24" s="97"/>
      <c r="GK24" s="97"/>
      <c r="GL24" s="97"/>
      <c r="GM24" s="97"/>
      <c r="GN24" s="97"/>
      <c r="GO24" s="97"/>
      <c r="GP24" s="97"/>
      <c r="GQ24" s="97"/>
      <c r="GR24" s="97"/>
      <c r="GS24" s="97"/>
      <c r="GT24" s="97"/>
      <c r="GU24" s="97"/>
      <c r="GV24" s="97"/>
      <c r="GW24" s="97"/>
      <c r="GX24" s="97"/>
      <c r="GY24" s="97"/>
      <c r="GZ24" s="97"/>
      <c r="HA24" s="97"/>
      <c r="HB24" s="97"/>
      <c r="HC24" s="97"/>
      <c r="HD24" s="97"/>
      <c r="HE24" s="97"/>
      <c r="HF24" s="97"/>
      <c r="HG24" s="97"/>
      <c r="HH24" s="97"/>
      <c r="HI24" s="97"/>
      <c r="HJ24" s="97"/>
      <c r="HK24" s="97"/>
      <c r="HL24" s="97"/>
      <c r="HM24" s="97"/>
      <c r="HN24" s="97"/>
      <c r="HO24" s="97"/>
      <c r="HP24" s="97"/>
      <c r="HQ24" s="97"/>
      <c r="HR24" s="97"/>
      <c r="HS24" s="97"/>
      <c r="HT24" s="97"/>
      <c r="HU24" s="97"/>
      <c r="HV24" s="97"/>
      <c r="HW24" s="97"/>
      <c r="HX24" s="97"/>
      <c r="HY24" s="97"/>
      <c r="HZ24" s="97"/>
      <c r="IA24" s="97"/>
      <c r="IB24" s="97"/>
      <c r="IC24" s="97"/>
      <c r="ID24" s="97"/>
      <c r="IE24" s="97"/>
      <c r="IF24" s="97"/>
      <c r="IG24" s="97"/>
      <c r="IH24" s="97"/>
      <c r="II24" s="97"/>
      <c r="IJ24" s="97"/>
      <c r="IK24" s="97"/>
      <c r="IL24" s="97"/>
      <c r="IM24" s="97"/>
      <c r="IN24" s="97"/>
      <c r="IO24" s="97"/>
      <c r="IP24" s="97"/>
      <c r="IQ24" s="97"/>
      <c r="IR24" s="97"/>
      <c r="IS24" s="97"/>
      <c r="IT24" s="97"/>
      <c r="IU24" s="97"/>
      <c r="IV24" s="97"/>
    </row>
    <row r="25" spans="1:256" ht="15" x14ac:dyDescent="0.25">
      <c r="A25" s="478" t="s">
        <v>288</v>
      </c>
      <c r="B25" s="1163">
        <v>10</v>
      </c>
      <c r="C25" s="299">
        <f t="shared" si="0"/>
        <v>270</v>
      </c>
      <c r="D25" s="1164">
        <f t="shared" si="1"/>
        <v>220</v>
      </c>
      <c r="E25" s="1165">
        <f>D25*0.3</f>
        <v>66</v>
      </c>
      <c r="F25" s="1169">
        <f>D25-E25</f>
        <v>154</v>
      </c>
      <c r="G25" s="969"/>
      <c r="H25" s="969">
        <f t="shared" si="2"/>
        <v>20</v>
      </c>
      <c r="I25" s="317">
        <f t="shared" si="3"/>
        <v>50</v>
      </c>
      <c r="J25" s="1170">
        <f>B25-1.5</f>
        <v>8.5</v>
      </c>
      <c r="K25" s="616">
        <v>66</v>
      </c>
      <c r="L25" s="616">
        <v>154</v>
      </c>
      <c r="M25" s="318"/>
      <c r="N25" s="318"/>
      <c r="O25" s="1168">
        <f t="shared" si="4"/>
        <v>66</v>
      </c>
      <c r="P25" s="291">
        <f t="shared" si="4"/>
        <v>154</v>
      </c>
      <c r="Q25" s="290">
        <f t="shared" si="5"/>
        <v>220</v>
      </c>
      <c r="R25" s="98"/>
      <c r="S25" s="98"/>
      <c r="T25" s="98"/>
      <c r="U25" s="98"/>
      <c r="V25" s="97"/>
      <c r="W25" s="97"/>
      <c r="X25" s="97"/>
      <c r="Y25" s="97"/>
      <c r="Z25" s="97"/>
      <c r="AA25" s="97"/>
      <c r="AB25" s="97"/>
      <c r="AC25" s="97"/>
      <c r="AD25" s="97"/>
      <c r="AE25" s="97"/>
      <c r="AF25" s="97"/>
      <c r="AG25" s="97"/>
      <c r="AH25" s="97"/>
      <c r="AI25" s="97"/>
      <c r="AJ25" s="97"/>
      <c r="AK25" s="97"/>
      <c r="AL25" s="97"/>
      <c r="AM25" s="97"/>
      <c r="AN25" s="97"/>
      <c r="AO25" s="97"/>
      <c r="AP25" s="97"/>
      <c r="AQ25" s="97"/>
      <c r="AR25" s="97"/>
      <c r="AS25" s="97"/>
      <c r="AT25" s="97"/>
      <c r="AU25" s="97"/>
      <c r="AV25" s="97"/>
      <c r="AW25" s="97"/>
      <c r="AX25" s="97"/>
      <c r="AY25" s="97"/>
      <c r="AZ25" s="97"/>
      <c r="BA25" s="97"/>
      <c r="BB25" s="97"/>
      <c r="BC25" s="97"/>
      <c r="BD25" s="97"/>
      <c r="BE25" s="97"/>
      <c r="BF25" s="97"/>
      <c r="BG25" s="97"/>
      <c r="BH25" s="97"/>
      <c r="BI25" s="97"/>
      <c r="BJ25" s="97"/>
      <c r="BK25" s="97"/>
      <c r="BL25" s="97"/>
      <c r="BM25" s="97"/>
      <c r="BN25" s="97"/>
      <c r="BO25" s="97"/>
      <c r="BP25" s="97"/>
      <c r="BQ25" s="97"/>
      <c r="BR25" s="97"/>
      <c r="BS25" s="97"/>
      <c r="BT25" s="97"/>
      <c r="BU25" s="97"/>
      <c r="BV25" s="97"/>
      <c r="BW25" s="97"/>
      <c r="BX25" s="97"/>
      <c r="BY25" s="97"/>
      <c r="BZ25" s="97"/>
      <c r="CA25" s="97"/>
      <c r="CB25" s="97"/>
      <c r="CC25" s="97"/>
      <c r="CD25" s="97"/>
      <c r="CE25" s="97"/>
      <c r="CF25" s="97"/>
      <c r="CG25" s="97"/>
      <c r="CH25" s="97"/>
      <c r="CI25" s="97"/>
      <c r="CJ25" s="97"/>
      <c r="CK25" s="97"/>
      <c r="CL25" s="97"/>
      <c r="CM25" s="97"/>
      <c r="CN25" s="97"/>
      <c r="CO25" s="97"/>
      <c r="CP25" s="97"/>
      <c r="CQ25" s="97"/>
      <c r="CR25" s="97"/>
      <c r="CS25" s="97"/>
      <c r="CT25" s="97"/>
      <c r="CU25" s="97"/>
      <c r="CV25" s="97"/>
      <c r="CW25" s="97"/>
      <c r="CX25" s="97"/>
      <c r="CY25" s="97"/>
      <c r="CZ25" s="97"/>
      <c r="DA25" s="97"/>
      <c r="DB25" s="97"/>
      <c r="DC25" s="97"/>
      <c r="DD25" s="97"/>
      <c r="DE25" s="97"/>
      <c r="DF25" s="97"/>
      <c r="DG25" s="97"/>
      <c r="DH25" s="97"/>
      <c r="DI25" s="97"/>
      <c r="DJ25" s="97"/>
      <c r="DK25" s="97"/>
      <c r="DL25" s="97"/>
      <c r="DM25" s="97"/>
      <c r="DN25" s="97"/>
      <c r="DO25" s="97"/>
      <c r="DP25" s="97"/>
      <c r="DQ25" s="97"/>
      <c r="DR25" s="97"/>
      <c r="DS25" s="97"/>
      <c r="DT25" s="97"/>
      <c r="DU25" s="97"/>
      <c r="DV25" s="97"/>
      <c r="DW25" s="97"/>
      <c r="DX25" s="97"/>
      <c r="DY25" s="97"/>
      <c r="DZ25" s="97"/>
      <c r="EA25" s="97"/>
      <c r="EB25" s="97"/>
      <c r="EC25" s="97"/>
      <c r="ED25" s="97"/>
      <c r="EE25" s="97"/>
      <c r="EF25" s="97"/>
      <c r="EG25" s="97"/>
      <c r="EH25" s="97"/>
      <c r="EI25" s="97"/>
      <c r="EJ25" s="97"/>
      <c r="EK25" s="97"/>
      <c r="EL25" s="97"/>
      <c r="EM25" s="97"/>
      <c r="EN25" s="97"/>
      <c r="EO25" s="97"/>
      <c r="EP25" s="97"/>
      <c r="EQ25" s="97"/>
      <c r="ER25" s="97"/>
      <c r="ES25" s="97"/>
      <c r="ET25" s="97"/>
      <c r="EU25" s="97"/>
      <c r="EV25" s="97"/>
      <c r="EW25" s="97"/>
      <c r="EX25" s="97"/>
      <c r="EY25" s="97"/>
      <c r="EZ25" s="97"/>
      <c r="FA25" s="97"/>
      <c r="FB25" s="97"/>
      <c r="FC25" s="97"/>
      <c r="FD25" s="97"/>
      <c r="FE25" s="97"/>
      <c r="FF25" s="97"/>
      <c r="FG25" s="97"/>
      <c r="FH25" s="97"/>
      <c r="FI25" s="97"/>
      <c r="FJ25" s="97"/>
      <c r="FK25" s="97"/>
      <c r="FL25" s="97"/>
      <c r="FM25" s="97"/>
      <c r="FN25" s="97"/>
      <c r="FO25" s="97"/>
      <c r="FP25" s="97"/>
      <c r="FQ25" s="97"/>
      <c r="FR25" s="97"/>
      <c r="FS25" s="97"/>
      <c r="FT25" s="97"/>
      <c r="FU25" s="97"/>
      <c r="FV25" s="97"/>
      <c r="FW25" s="97"/>
      <c r="FX25" s="97"/>
      <c r="FY25" s="97"/>
      <c r="FZ25" s="97"/>
      <c r="GA25" s="97"/>
      <c r="GB25" s="97"/>
      <c r="GC25" s="97"/>
      <c r="GD25" s="97"/>
      <c r="GE25" s="97"/>
      <c r="GF25" s="97"/>
      <c r="GG25" s="97"/>
      <c r="GH25" s="97"/>
      <c r="GI25" s="97"/>
      <c r="GJ25" s="97"/>
      <c r="GK25" s="97"/>
      <c r="GL25" s="97"/>
      <c r="GM25" s="97"/>
      <c r="GN25" s="97"/>
      <c r="GO25" s="97"/>
      <c r="GP25" s="97"/>
      <c r="GQ25" s="97"/>
      <c r="GR25" s="97"/>
      <c r="GS25" s="97"/>
      <c r="GT25" s="97"/>
      <c r="GU25" s="97"/>
      <c r="GV25" s="97"/>
      <c r="GW25" s="97"/>
      <c r="GX25" s="97"/>
      <c r="GY25" s="97"/>
      <c r="GZ25" s="97"/>
      <c r="HA25" s="97"/>
      <c r="HB25" s="97"/>
      <c r="HC25" s="97"/>
      <c r="HD25" s="97"/>
      <c r="HE25" s="97"/>
      <c r="HF25" s="97"/>
      <c r="HG25" s="97"/>
      <c r="HH25" s="97"/>
      <c r="HI25" s="97"/>
      <c r="HJ25" s="97"/>
      <c r="HK25" s="97"/>
      <c r="HL25" s="97"/>
      <c r="HM25" s="97"/>
      <c r="HN25" s="97"/>
      <c r="HO25" s="97"/>
      <c r="HP25" s="97"/>
      <c r="HQ25" s="97"/>
      <c r="HR25" s="97"/>
      <c r="HS25" s="97"/>
      <c r="HT25" s="97"/>
      <c r="HU25" s="97"/>
      <c r="HV25" s="97"/>
      <c r="HW25" s="97"/>
      <c r="HX25" s="97"/>
      <c r="HY25" s="97"/>
      <c r="HZ25" s="97"/>
      <c r="IA25" s="97"/>
      <c r="IB25" s="97"/>
      <c r="IC25" s="97"/>
      <c r="ID25" s="97"/>
      <c r="IE25" s="97"/>
      <c r="IF25" s="97"/>
      <c r="IG25" s="97"/>
      <c r="IH25" s="97"/>
      <c r="II25" s="97"/>
      <c r="IJ25" s="97"/>
      <c r="IK25" s="97"/>
      <c r="IL25" s="97"/>
      <c r="IM25" s="97"/>
      <c r="IN25" s="97"/>
      <c r="IO25" s="97"/>
      <c r="IP25" s="97"/>
      <c r="IQ25" s="97"/>
      <c r="IR25" s="97"/>
      <c r="IS25" s="97"/>
      <c r="IT25" s="97"/>
      <c r="IU25" s="97"/>
      <c r="IV25" s="97"/>
    </row>
    <row r="26" spans="1:256" ht="15.75" thickBot="1" x14ac:dyDescent="0.3">
      <c r="A26" s="490" t="s">
        <v>289</v>
      </c>
      <c r="B26" s="1172">
        <v>5</v>
      </c>
      <c r="C26" s="1140">
        <f t="shared" si="0"/>
        <v>135</v>
      </c>
      <c r="D26" s="1141">
        <f t="shared" si="1"/>
        <v>110</v>
      </c>
      <c r="E26" s="1173">
        <f>D26*0.3</f>
        <v>33</v>
      </c>
      <c r="F26" s="1174">
        <f>D26-E26</f>
        <v>77</v>
      </c>
      <c r="G26" s="1145"/>
      <c r="H26" s="1145">
        <f t="shared" si="2"/>
        <v>10</v>
      </c>
      <c r="I26" s="306">
        <f t="shared" si="3"/>
        <v>25</v>
      </c>
      <c r="J26" s="1175">
        <f>B26-1.5</f>
        <v>3.5</v>
      </c>
      <c r="K26" s="287"/>
      <c r="L26" s="287"/>
      <c r="M26" s="622">
        <v>33</v>
      </c>
      <c r="N26" s="622">
        <v>77</v>
      </c>
      <c r="O26" s="1148">
        <f t="shared" si="4"/>
        <v>33</v>
      </c>
      <c r="P26" s="1149">
        <f t="shared" si="4"/>
        <v>77</v>
      </c>
      <c r="Q26" s="281">
        <f t="shared" si="5"/>
        <v>110</v>
      </c>
      <c r="R26" s="98"/>
      <c r="S26" s="98"/>
      <c r="T26" s="98"/>
      <c r="U26" s="98"/>
      <c r="V26" s="97"/>
      <c r="W26" s="97"/>
      <c r="X26" s="97"/>
      <c r="Y26" s="97"/>
      <c r="Z26" s="97"/>
      <c r="AA26" s="97"/>
      <c r="AB26" s="97"/>
      <c r="AC26" s="97"/>
      <c r="AD26" s="97"/>
      <c r="AE26" s="97"/>
      <c r="AF26" s="97"/>
      <c r="AG26" s="97"/>
      <c r="AH26" s="97"/>
      <c r="AI26" s="97"/>
      <c r="AJ26" s="97"/>
      <c r="AK26" s="97"/>
      <c r="AL26" s="97"/>
      <c r="AM26" s="97"/>
      <c r="AN26" s="97"/>
      <c r="AO26" s="97"/>
      <c r="AP26" s="97"/>
      <c r="AQ26" s="97"/>
      <c r="AR26" s="97"/>
      <c r="AS26" s="97"/>
      <c r="AT26" s="97"/>
      <c r="AU26" s="97"/>
      <c r="AV26" s="97"/>
      <c r="AW26" s="97"/>
      <c r="AX26" s="97"/>
      <c r="AY26" s="97"/>
      <c r="AZ26" s="97"/>
      <c r="BA26" s="97"/>
      <c r="BB26" s="97"/>
      <c r="BC26" s="97"/>
      <c r="BD26" s="97"/>
      <c r="BE26" s="97"/>
      <c r="BF26" s="97"/>
      <c r="BG26" s="97"/>
      <c r="BH26" s="97"/>
      <c r="BI26" s="97"/>
      <c r="BJ26" s="97"/>
      <c r="BK26" s="97"/>
      <c r="BL26" s="97"/>
      <c r="BM26" s="97"/>
      <c r="BN26" s="97"/>
      <c r="BO26" s="97"/>
      <c r="BP26" s="97"/>
      <c r="BQ26" s="97"/>
      <c r="BR26" s="97"/>
      <c r="BS26" s="97"/>
      <c r="BT26" s="97"/>
      <c r="BU26" s="97"/>
      <c r="BV26" s="97"/>
      <c r="BW26" s="97"/>
      <c r="BX26" s="97"/>
      <c r="BY26" s="97"/>
      <c r="BZ26" s="97"/>
      <c r="CA26" s="97"/>
      <c r="CB26" s="97"/>
      <c r="CC26" s="97"/>
      <c r="CD26" s="97"/>
      <c r="CE26" s="97"/>
      <c r="CF26" s="97"/>
      <c r="CG26" s="97"/>
      <c r="CH26" s="97"/>
      <c r="CI26" s="97"/>
      <c r="CJ26" s="97"/>
      <c r="CK26" s="97"/>
      <c r="CL26" s="97"/>
      <c r="CM26" s="97"/>
      <c r="CN26" s="97"/>
      <c r="CO26" s="97"/>
      <c r="CP26" s="97"/>
      <c r="CQ26" s="97"/>
      <c r="CR26" s="97"/>
      <c r="CS26" s="97"/>
      <c r="CT26" s="97"/>
      <c r="CU26" s="97"/>
      <c r="CV26" s="97"/>
      <c r="CW26" s="97"/>
      <c r="CX26" s="97"/>
      <c r="CY26" s="97"/>
      <c r="CZ26" s="97"/>
      <c r="DA26" s="97"/>
      <c r="DB26" s="97"/>
      <c r="DC26" s="97"/>
      <c r="DD26" s="97"/>
      <c r="DE26" s="97"/>
      <c r="DF26" s="97"/>
      <c r="DG26" s="97"/>
      <c r="DH26" s="97"/>
      <c r="DI26" s="97"/>
      <c r="DJ26" s="97"/>
      <c r="DK26" s="97"/>
      <c r="DL26" s="97"/>
      <c r="DM26" s="97"/>
      <c r="DN26" s="97"/>
      <c r="DO26" s="97"/>
      <c r="DP26" s="97"/>
      <c r="DQ26" s="97"/>
      <c r="DR26" s="97"/>
      <c r="DS26" s="97"/>
      <c r="DT26" s="97"/>
      <c r="DU26" s="97"/>
      <c r="DV26" s="97"/>
      <c r="DW26" s="97"/>
      <c r="DX26" s="97"/>
      <c r="DY26" s="97"/>
      <c r="DZ26" s="97"/>
      <c r="EA26" s="97"/>
      <c r="EB26" s="97"/>
      <c r="EC26" s="97"/>
      <c r="ED26" s="97"/>
      <c r="EE26" s="97"/>
      <c r="EF26" s="97"/>
      <c r="EG26" s="97"/>
      <c r="EH26" s="97"/>
      <c r="EI26" s="97"/>
      <c r="EJ26" s="97"/>
      <c r="EK26" s="97"/>
      <c r="EL26" s="97"/>
      <c r="EM26" s="97"/>
      <c r="EN26" s="97"/>
      <c r="EO26" s="97"/>
      <c r="EP26" s="97"/>
      <c r="EQ26" s="97"/>
      <c r="ER26" s="97"/>
      <c r="ES26" s="97"/>
      <c r="ET26" s="97"/>
      <c r="EU26" s="97"/>
      <c r="EV26" s="97"/>
      <c r="EW26" s="97"/>
      <c r="EX26" s="97"/>
      <c r="EY26" s="97"/>
      <c r="EZ26" s="97"/>
      <c r="FA26" s="97"/>
      <c r="FB26" s="97"/>
      <c r="FC26" s="97"/>
      <c r="FD26" s="97"/>
      <c r="FE26" s="97"/>
      <c r="FF26" s="97"/>
      <c r="FG26" s="97"/>
      <c r="FH26" s="97"/>
      <c r="FI26" s="97"/>
      <c r="FJ26" s="97"/>
      <c r="FK26" s="97"/>
      <c r="FL26" s="97"/>
      <c r="FM26" s="97"/>
      <c r="FN26" s="97"/>
      <c r="FO26" s="97"/>
      <c r="FP26" s="97"/>
      <c r="FQ26" s="97"/>
      <c r="FR26" s="97"/>
      <c r="FS26" s="97"/>
      <c r="FT26" s="97"/>
      <c r="FU26" s="97"/>
      <c r="FV26" s="97"/>
      <c r="FW26" s="97"/>
      <c r="FX26" s="97"/>
      <c r="FY26" s="97"/>
      <c r="FZ26" s="97"/>
      <c r="GA26" s="97"/>
      <c r="GB26" s="97"/>
      <c r="GC26" s="97"/>
      <c r="GD26" s="97"/>
      <c r="GE26" s="97"/>
      <c r="GF26" s="97"/>
      <c r="GG26" s="97"/>
      <c r="GH26" s="97"/>
      <c r="GI26" s="97"/>
      <c r="GJ26" s="97"/>
      <c r="GK26" s="97"/>
      <c r="GL26" s="97"/>
      <c r="GM26" s="97"/>
      <c r="GN26" s="97"/>
      <c r="GO26" s="97"/>
      <c r="GP26" s="97"/>
      <c r="GQ26" s="97"/>
      <c r="GR26" s="97"/>
      <c r="GS26" s="97"/>
      <c r="GT26" s="97"/>
      <c r="GU26" s="97"/>
      <c r="GV26" s="97"/>
      <c r="GW26" s="97"/>
      <c r="GX26" s="97"/>
      <c r="GY26" s="97"/>
      <c r="GZ26" s="97"/>
      <c r="HA26" s="97"/>
      <c r="HB26" s="97"/>
      <c r="HC26" s="97"/>
      <c r="HD26" s="97"/>
      <c r="HE26" s="97"/>
      <c r="HF26" s="97"/>
      <c r="HG26" s="97"/>
      <c r="HH26" s="97"/>
      <c r="HI26" s="97"/>
      <c r="HJ26" s="97"/>
      <c r="HK26" s="97"/>
      <c r="HL26" s="97"/>
      <c r="HM26" s="97"/>
      <c r="HN26" s="97"/>
      <c r="HO26" s="97"/>
      <c r="HP26" s="97"/>
      <c r="HQ26" s="97"/>
      <c r="HR26" s="97"/>
      <c r="HS26" s="97"/>
      <c r="HT26" s="97"/>
      <c r="HU26" s="97"/>
      <c r="HV26" s="97"/>
      <c r="HW26" s="97"/>
      <c r="HX26" s="97"/>
      <c r="HY26" s="97"/>
      <c r="HZ26" s="97"/>
      <c r="IA26" s="97"/>
      <c r="IB26" s="97"/>
      <c r="IC26" s="97"/>
      <c r="ID26" s="97"/>
      <c r="IE26" s="97"/>
      <c r="IF26" s="97"/>
      <c r="IG26" s="97"/>
      <c r="IH26" s="97"/>
      <c r="II26" s="97"/>
      <c r="IJ26" s="97"/>
      <c r="IK26" s="97"/>
      <c r="IL26" s="97"/>
      <c r="IM26" s="97"/>
      <c r="IN26" s="97"/>
      <c r="IO26" s="97"/>
      <c r="IP26" s="97"/>
      <c r="IQ26" s="97"/>
      <c r="IR26" s="97"/>
      <c r="IS26" s="97"/>
      <c r="IT26" s="97"/>
      <c r="IU26" s="97"/>
      <c r="IV26" s="97"/>
    </row>
    <row r="27" spans="1:256" ht="16.5" thickBot="1" x14ac:dyDescent="0.3">
      <c r="A27" s="302" t="s">
        <v>20</v>
      </c>
      <c r="B27" s="799">
        <f>SUM(B17:B26)</f>
        <v>50</v>
      </c>
      <c r="C27" s="799">
        <f t="shared" ref="C27:Q27" si="6">SUM(C17:C26)</f>
        <v>1350</v>
      </c>
      <c r="D27" s="799">
        <f t="shared" si="6"/>
        <v>1100</v>
      </c>
      <c r="E27" s="799">
        <f t="shared" si="6"/>
        <v>385</v>
      </c>
      <c r="F27" s="799">
        <f t="shared" si="6"/>
        <v>715</v>
      </c>
      <c r="G27" s="799">
        <f t="shared" si="6"/>
        <v>0</v>
      </c>
      <c r="H27" s="799">
        <f t="shared" si="6"/>
        <v>100</v>
      </c>
      <c r="I27" s="799">
        <f t="shared" si="6"/>
        <v>250</v>
      </c>
      <c r="J27" s="799">
        <f t="shared" si="6"/>
        <v>45</v>
      </c>
      <c r="K27" s="799">
        <f t="shared" si="6"/>
        <v>249</v>
      </c>
      <c r="L27" s="799">
        <f t="shared" si="6"/>
        <v>451</v>
      </c>
      <c r="M27" s="799">
        <f t="shared" si="6"/>
        <v>136</v>
      </c>
      <c r="N27" s="799">
        <f t="shared" si="6"/>
        <v>264</v>
      </c>
      <c r="O27" s="799">
        <f t="shared" si="6"/>
        <v>385</v>
      </c>
      <c r="P27" s="799">
        <f t="shared" si="6"/>
        <v>715</v>
      </c>
      <c r="Q27" s="799">
        <f t="shared" si="6"/>
        <v>1100</v>
      </c>
      <c r="R27" s="98"/>
      <c r="S27" s="98"/>
      <c r="T27" s="98"/>
      <c r="U27" s="433"/>
      <c r="V27" s="434"/>
      <c r="W27" s="434"/>
      <c r="X27" s="434"/>
      <c r="Y27" s="434"/>
      <c r="Z27" s="434"/>
      <c r="AA27" s="434"/>
      <c r="AB27" s="434"/>
      <c r="AC27" s="238"/>
      <c r="AD27" s="238"/>
      <c r="AE27" s="238"/>
      <c r="AF27" s="238"/>
      <c r="AG27" s="238"/>
      <c r="AH27" s="238"/>
      <c r="AI27" s="238"/>
      <c r="AJ27" s="238"/>
      <c r="AK27" s="238"/>
      <c r="AL27" s="238"/>
      <c r="AM27" s="238"/>
      <c r="AN27" s="238"/>
      <c r="AO27" s="238"/>
      <c r="AP27" s="238"/>
      <c r="AQ27" s="238"/>
      <c r="AR27" s="238"/>
      <c r="AS27" s="238"/>
      <c r="AT27" s="238"/>
      <c r="AU27" s="238"/>
      <c r="AV27" s="238"/>
      <c r="AW27" s="238"/>
      <c r="AX27" s="238"/>
      <c r="AY27" s="238"/>
      <c r="AZ27" s="238"/>
      <c r="BA27" s="238"/>
      <c r="BB27" s="238"/>
      <c r="BC27" s="238"/>
      <c r="BD27" s="238"/>
      <c r="BE27" s="238"/>
      <c r="BF27" s="238"/>
      <c r="BG27" s="238"/>
      <c r="BH27" s="238"/>
      <c r="BI27" s="238"/>
      <c r="BJ27" s="238"/>
      <c r="BK27" s="238"/>
      <c r="BL27" s="238"/>
      <c r="BM27" s="238"/>
      <c r="BN27" s="238"/>
      <c r="BO27" s="238"/>
      <c r="BP27" s="238"/>
      <c r="BQ27" s="238"/>
      <c r="BR27" s="238"/>
      <c r="BS27" s="238"/>
      <c r="BT27" s="238"/>
      <c r="BU27" s="238"/>
      <c r="BV27" s="238"/>
      <c r="BW27" s="238"/>
      <c r="BX27" s="238"/>
      <c r="BY27" s="238"/>
      <c r="BZ27" s="238"/>
      <c r="CA27" s="238"/>
      <c r="CB27" s="238"/>
      <c r="CC27" s="238"/>
      <c r="CD27" s="238"/>
      <c r="CE27" s="238"/>
      <c r="CF27" s="238"/>
      <c r="CG27" s="238"/>
      <c r="CH27" s="238"/>
      <c r="CI27" s="238"/>
      <c r="CJ27" s="238"/>
      <c r="CK27" s="238"/>
      <c r="CL27" s="238"/>
      <c r="CM27" s="238"/>
      <c r="CN27" s="238"/>
      <c r="CO27" s="238"/>
      <c r="CP27" s="238"/>
      <c r="CQ27" s="238"/>
      <c r="CR27" s="238"/>
      <c r="CS27" s="238"/>
      <c r="CT27" s="238"/>
      <c r="CU27" s="238"/>
      <c r="CV27" s="238"/>
      <c r="CW27" s="238"/>
      <c r="CX27" s="238"/>
      <c r="CY27" s="238"/>
      <c r="CZ27" s="238"/>
      <c r="DA27" s="238"/>
      <c r="DB27" s="238"/>
      <c r="DC27" s="238"/>
      <c r="DD27" s="238"/>
      <c r="DE27" s="238"/>
      <c r="DF27" s="238"/>
      <c r="DG27" s="238"/>
      <c r="DH27" s="238"/>
      <c r="DI27" s="238"/>
      <c r="DJ27" s="238"/>
      <c r="DK27" s="238"/>
      <c r="DL27" s="238"/>
      <c r="DM27" s="238"/>
      <c r="DN27" s="238"/>
      <c r="DO27" s="238"/>
      <c r="DP27" s="238"/>
      <c r="DQ27" s="238"/>
      <c r="DR27" s="238"/>
      <c r="DS27" s="238"/>
      <c r="DT27" s="238"/>
      <c r="DU27" s="238"/>
      <c r="DV27" s="238"/>
      <c r="DW27" s="238"/>
      <c r="DX27" s="238"/>
      <c r="DY27" s="238"/>
      <c r="DZ27" s="238"/>
      <c r="EA27" s="238"/>
      <c r="EB27" s="238"/>
      <c r="EC27" s="238"/>
      <c r="ED27" s="238"/>
      <c r="EE27" s="238"/>
      <c r="EF27" s="238"/>
      <c r="EG27" s="238"/>
      <c r="EH27" s="238"/>
      <c r="EI27" s="238"/>
      <c r="EJ27" s="238"/>
      <c r="EK27" s="238"/>
      <c r="EL27" s="238"/>
      <c r="EM27" s="238"/>
      <c r="EN27" s="238"/>
      <c r="EO27" s="238"/>
      <c r="EP27" s="238"/>
      <c r="EQ27" s="238"/>
      <c r="ER27" s="238"/>
      <c r="ES27" s="238"/>
      <c r="ET27" s="238"/>
      <c r="EU27" s="238"/>
      <c r="EV27" s="238"/>
      <c r="EW27" s="238"/>
      <c r="EX27" s="238"/>
      <c r="EY27" s="238"/>
      <c r="EZ27" s="238"/>
      <c r="FA27" s="238"/>
      <c r="FB27" s="238"/>
      <c r="FC27" s="238"/>
      <c r="FD27" s="238"/>
      <c r="FE27" s="238"/>
      <c r="FF27" s="238"/>
      <c r="FG27" s="238"/>
      <c r="FH27" s="238"/>
      <c r="FI27" s="238"/>
      <c r="FJ27" s="238"/>
      <c r="FK27" s="238"/>
      <c r="FL27" s="238"/>
      <c r="FM27" s="238"/>
      <c r="FN27" s="238"/>
      <c r="FO27" s="238"/>
      <c r="FP27" s="238"/>
      <c r="FQ27" s="238"/>
      <c r="FR27" s="238"/>
      <c r="FS27" s="238"/>
      <c r="FT27" s="238"/>
      <c r="FU27" s="238"/>
      <c r="FV27" s="238"/>
      <c r="FW27" s="238"/>
      <c r="FX27" s="238"/>
      <c r="FY27" s="238"/>
      <c r="FZ27" s="238"/>
      <c r="GA27" s="238"/>
      <c r="GB27" s="238"/>
      <c r="GC27" s="238"/>
      <c r="GD27" s="238"/>
      <c r="GE27" s="238"/>
      <c r="GF27" s="238"/>
      <c r="GG27" s="238"/>
      <c r="GH27" s="238"/>
      <c r="GI27" s="238"/>
      <c r="GJ27" s="238"/>
      <c r="GK27" s="238"/>
      <c r="GL27" s="238"/>
      <c r="GM27" s="238"/>
      <c r="GN27" s="238"/>
      <c r="GO27" s="238"/>
      <c r="GP27" s="238"/>
      <c r="GQ27" s="238"/>
      <c r="GR27" s="238"/>
      <c r="GS27" s="238"/>
      <c r="GT27" s="238"/>
      <c r="GU27" s="238"/>
      <c r="GV27" s="238"/>
      <c r="GW27" s="238"/>
      <c r="GX27" s="238"/>
      <c r="GY27" s="238"/>
      <c r="GZ27" s="238"/>
      <c r="HA27" s="238"/>
      <c r="HB27" s="238"/>
      <c r="HC27" s="238"/>
      <c r="HD27" s="238"/>
      <c r="HE27" s="238"/>
      <c r="HF27" s="238"/>
      <c r="HG27" s="238"/>
      <c r="HH27" s="238"/>
      <c r="HI27" s="238"/>
      <c r="HJ27" s="238"/>
      <c r="HK27" s="238"/>
      <c r="HL27" s="238"/>
      <c r="HM27" s="238"/>
      <c r="HN27" s="238"/>
      <c r="HO27" s="238"/>
      <c r="HP27" s="238"/>
      <c r="HQ27" s="238"/>
      <c r="HR27" s="238"/>
      <c r="HS27" s="238"/>
      <c r="HT27" s="238"/>
      <c r="HU27" s="238"/>
      <c r="HV27" s="238"/>
      <c r="HW27" s="238"/>
      <c r="HX27" s="238"/>
      <c r="HY27" s="238"/>
      <c r="HZ27" s="238"/>
      <c r="IA27" s="238"/>
      <c r="IB27" s="238"/>
      <c r="IC27" s="238"/>
      <c r="ID27" s="238"/>
      <c r="IE27" s="238"/>
      <c r="IF27" s="238"/>
      <c r="IG27" s="238"/>
      <c r="IH27" s="238"/>
      <c r="II27" s="238"/>
      <c r="IJ27" s="238"/>
      <c r="IK27" s="238"/>
      <c r="IL27" s="238"/>
      <c r="IM27" s="238"/>
      <c r="IN27" s="238"/>
      <c r="IO27" s="238"/>
      <c r="IP27" s="238"/>
      <c r="IQ27" s="238"/>
      <c r="IR27" s="238"/>
      <c r="IS27" s="238"/>
      <c r="IT27" s="238"/>
      <c r="IU27" s="238"/>
      <c r="IV27" s="238"/>
    </row>
    <row r="28" spans="1:256" ht="15" x14ac:dyDescent="0.25">
      <c r="A28" s="722" t="s">
        <v>67</v>
      </c>
      <c r="B28" s="1176"/>
      <c r="C28" s="1176"/>
      <c r="D28" s="654"/>
      <c r="E28" s="654"/>
      <c r="F28" s="654"/>
      <c r="G28" s="654"/>
      <c r="H28" s="654"/>
      <c r="I28" s="655"/>
      <c r="J28" s="654"/>
      <c r="K28" s="654"/>
      <c r="L28" s="654"/>
      <c r="M28" s="654"/>
      <c r="N28" s="654"/>
      <c r="O28" s="1177"/>
      <c r="P28" s="1177"/>
      <c r="Q28" s="1177"/>
      <c r="R28" s="98"/>
      <c r="S28" s="98"/>
      <c r="T28" s="98"/>
      <c r="U28" s="98"/>
      <c r="V28" s="97"/>
      <c r="W28" s="97"/>
      <c r="X28" s="97"/>
      <c r="Y28" s="97"/>
      <c r="Z28" s="97"/>
      <c r="AA28" s="97"/>
      <c r="AB28" s="97"/>
      <c r="AC28" s="97"/>
      <c r="AD28" s="97"/>
      <c r="AE28" s="97"/>
      <c r="AF28" s="97"/>
      <c r="AG28" s="97"/>
      <c r="AH28" s="97"/>
      <c r="AI28" s="97"/>
      <c r="AJ28" s="97"/>
      <c r="AK28" s="97"/>
      <c r="AL28" s="97"/>
      <c r="AM28" s="97"/>
      <c r="AN28" s="97"/>
      <c r="AO28" s="97"/>
      <c r="AP28" s="97"/>
      <c r="AQ28" s="97"/>
      <c r="AR28" s="97"/>
      <c r="AS28" s="97"/>
      <c r="AT28" s="97"/>
      <c r="AU28" s="97"/>
      <c r="AV28" s="97"/>
      <c r="AW28" s="97"/>
      <c r="AX28" s="97"/>
      <c r="AY28" s="97"/>
      <c r="AZ28" s="97"/>
      <c r="BA28" s="97"/>
      <c r="BB28" s="97"/>
      <c r="BC28" s="97"/>
      <c r="BD28" s="97"/>
      <c r="BE28" s="97"/>
      <c r="BF28" s="97"/>
      <c r="BG28" s="97"/>
      <c r="BH28" s="97"/>
      <c r="BI28" s="97"/>
      <c r="BJ28" s="97"/>
      <c r="BK28" s="97"/>
      <c r="BL28" s="97"/>
      <c r="BM28" s="97"/>
      <c r="BN28" s="97"/>
      <c r="BO28" s="97"/>
      <c r="BP28" s="97"/>
      <c r="BQ28" s="97"/>
      <c r="BR28" s="97"/>
      <c r="BS28" s="97"/>
      <c r="BT28" s="97"/>
      <c r="BU28" s="97"/>
      <c r="BV28" s="97"/>
      <c r="BW28" s="97"/>
      <c r="BX28" s="97"/>
      <c r="BY28" s="97"/>
      <c r="BZ28" s="97"/>
      <c r="CA28" s="97"/>
      <c r="CB28" s="97"/>
      <c r="CC28" s="97"/>
      <c r="CD28" s="97"/>
      <c r="CE28" s="97"/>
      <c r="CF28" s="97"/>
      <c r="CG28" s="97"/>
      <c r="CH28" s="97"/>
      <c r="CI28" s="97"/>
      <c r="CJ28" s="97"/>
      <c r="CK28" s="97"/>
      <c r="CL28" s="97"/>
      <c r="CM28" s="97"/>
      <c r="CN28" s="97"/>
      <c r="CO28" s="97"/>
      <c r="CP28" s="97"/>
      <c r="CQ28" s="97"/>
      <c r="CR28" s="97"/>
      <c r="CS28" s="97"/>
      <c r="CT28" s="97"/>
      <c r="CU28" s="97"/>
      <c r="CV28" s="97"/>
      <c r="CW28" s="97"/>
      <c r="CX28" s="97"/>
      <c r="CY28" s="97"/>
      <c r="CZ28" s="97"/>
      <c r="DA28" s="97"/>
      <c r="DB28" s="97"/>
      <c r="DC28" s="97"/>
      <c r="DD28" s="97"/>
      <c r="DE28" s="97"/>
      <c r="DF28" s="97"/>
      <c r="DG28" s="97"/>
      <c r="DH28" s="97"/>
      <c r="DI28" s="97"/>
      <c r="DJ28" s="97"/>
      <c r="DK28" s="97"/>
      <c r="DL28" s="97"/>
      <c r="DM28" s="97"/>
      <c r="DN28" s="97"/>
      <c r="DO28" s="97"/>
      <c r="DP28" s="97"/>
      <c r="DQ28" s="97"/>
      <c r="DR28" s="97"/>
      <c r="DS28" s="97"/>
      <c r="DT28" s="97"/>
      <c r="DU28" s="97"/>
      <c r="DV28" s="97"/>
      <c r="DW28" s="97"/>
      <c r="DX28" s="97"/>
      <c r="DY28" s="97"/>
      <c r="DZ28" s="97"/>
      <c r="EA28" s="97"/>
      <c r="EB28" s="97"/>
      <c r="EC28" s="97"/>
      <c r="ED28" s="97"/>
      <c r="EE28" s="97"/>
      <c r="EF28" s="97"/>
      <c r="EG28" s="97"/>
      <c r="EH28" s="97"/>
      <c r="EI28" s="97"/>
      <c r="EJ28" s="97"/>
      <c r="EK28" s="97"/>
      <c r="EL28" s="97"/>
      <c r="EM28" s="97"/>
      <c r="EN28" s="97"/>
      <c r="EO28" s="97"/>
      <c r="EP28" s="97"/>
      <c r="EQ28" s="97"/>
      <c r="ER28" s="97"/>
      <c r="ES28" s="97"/>
      <c r="ET28" s="97"/>
      <c r="EU28" s="97"/>
      <c r="EV28" s="97"/>
      <c r="EW28" s="97"/>
      <c r="EX28" s="97"/>
      <c r="EY28" s="97"/>
      <c r="EZ28" s="97"/>
      <c r="FA28" s="97"/>
      <c r="FB28" s="97"/>
      <c r="FC28" s="97"/>
      <c r="FD28" s="97"/>
      <c r="FE28" s="97"/>
      <c r="FF28" s="97"/>
      <c r="FG28" s="97"/>
      <c r="FH28" s="97"/>
      <c r="FI28" s="97"/>
      <c r="FJ28" s="97"/>
      <c r="FK28" s="97"/>
      <c r="FL28" s="97"/>
      <c r="FM28" s="97"/>
      <c r="FN28" s="97"/>
      <c r="FO28" s="97"/>
      <c r="FP28" s="97"/>
      <c r="FQ28" s="97"/>
      <c r="FR28" s="97"/>
      <c r="FS28" s="97"/>
      <c r="FT28" s="97"/>
      <c r="FU28" s="97"/>
      <c r="FV28" s="97"/>
      <c r="FW28" s="97"/>
      <c r="FX28" s="97"/>
      <c r="FY28" s="97"/>
      <c r="FZ28" s="97"/>
      <c r="GA28" s="97"/>
      <c r="GB28" s="97"/>
      <c r="GC28" s="97"/>
      <c r="GD28" s="97"/>
      <c r="GE28" s="97"/>
      <c r="GF28" s="97"/>
      <c r="GG28" s="97"/>
      <c r="GH28" s="97"/>
      <c r="GI28" s="97"/>
      <c r="GJ28" s="97"/>
      <c r="GK28" s="97"/>
      <c r="GL28" s="97"/>
      <c r="GM28" s="97"/>
      <c r="GN28" s="97"/>
      <c r="GO28" s="97"/>
      <c r="GP28" s="97"/>
      <c r="GQ28" s="97"/>
      <c r="GR28" s="97"/>
      <c r="GS28" s="97"/>
      <c r="GT28" s="97"/>
      <c r="GU28" s="97"/>
      <c r="GV28" s="97"/>
      <c r="GW28" s="97"/>
      <c r="GX28" s="97"/>
      <c r="GY28" s="97"/>
      <c r="GZ28" s="97"/>
      <c r="HA28" s="97"/>
      <c r="HB28" s="97"/>
      <c r="HC28" s="97"/>
      <c r="HD28" s="97"/>
      <c r="HE28" s="97"/>
      <c r="HF28" s="97"/>
      <c r="HG28" s="97"/>
      <c r="HH28" s="97"/>
      <c r="HI28" s="97"/>
      <c r="HJ28" s="97"/>
      <c r="HK28" s="97"/>
      <c r="HL28" s="97"/>
      <c r="HM28" s="97"/>
      <c r="HN28" s="97"/>
      <c r="HO28" s="97"/>
      <c r="HP28" s="97"/>
      <c r="HQ28" s="97"/>
      <c r="HR28" s="97"/>
      <c r="HS28" s="97"/>
      <c r="HT28" s="97"/>
      <c r="HU28" s="97"/>
      <c r="HV28" s="97"/>
      <c r="HW28" s="97"/>
      <c r="HX28" s="97"/>
      <c r="HY28" s="97"/>
      <c r="HZ28" s="97"/>
      <c r="IA28" s="97"/>
      <c r="IB28" s="97"/>
      <c r="IC28" s="97"/>
      <c r="ID28" s="97"/>
      <c r="IE28" s="97"/>
      <c r="IF28" s="97"/>
      <c r="IG28" s="97"/>
      <c r="IH28" s="97"/>
      <c r="II28" s="97"/>
      <c r="IJ28" s="97"/>
      <c r="IK28" s="928"/>
      <c r="IL28" s="928"/>
      <c r="IM28" s="928"/>
      <c r="IN28" s="928"/>
      <c r="IO28" s="928"/>
      <c r="IP28" s="928"/>
      <c r="IQ28" s="928"/>
      <c r="IR28" s="928"/>
      <c r="IS28" s="928"/>
      <c r="IT28" s="928"/>
      <c r="IU28" s="928"/>
      <c r="IV28" s="928"/>
    </row>
    <row r="29" spans="1:256" ht="30" x14ac:dyDescent="0.25">
      <c r="A29" s="1178" t="s">
        <v>290</v>
      </c>
      <c r="B29" s="710"/>
      <c r="C29" s="710"/>
      <c r="D29" s="318"/>
      <c r="E29" s="318"/>
      <c r="F29" s="318"/>
      <c r="G29" s="318"/>
      <c r="H29" s="318"/>
      <c r="I29" s="317"/>
      <c r="J29" s="318"/>
      <c r="K29" s="318"/>
      <c r="L29" s="318"/>
      <c r="M29" s="318"/>
      <c r="N29" s="318"/>
      <c r="O29" s="311"/>
      <c r="P29" s="311"/>
      <c r="Q29" s="311"/>
      <c r="R29" s="98"/>
      <c r="S29" s="98"/>
      <c r="T29" s="98"/>
      <c r="U29" s="98"/>
      <c r="V29" s="97"/>
      <c r="W29" s="97"/>
      <c r="X29" s="97"/>
      <c r="Y29" s="97"/>
      <c r="Z29" s="97"/>
      <c r="AA29" s="97"/>
      <c r="AB29" s="97"/>
      <c r="AC29" s="97"/>
      <c r="AD29" s="97"/>
      <c r="AE29" s="97"/>
      <c r="AF29" s="97"/>
      <c r="AG29" s="97"/>
      <c r="AH29" s="97"/>
      <c r="AI29" s="97"/>
      <c r="AJ29" s="97"/>
      <c r="AK29" s="97"/>
      <c r="AL29" s="97"/>
      <c r="AM29" s="97"/>
      <c r="AN29" s="97"/>
      <c r="AO29" s="97"/>
      <c r="AP29" s="97"/>
      <c r="AQ29" s="97"/>
      <c r="AR29" s="97"/>
      <c r="AS29" s="97"/>
      <c r="AT29" s="97"/>
      <c r="AU29" s="97"/>
      <c r="AV29" s="97"/>
      <c r="AW29" s="97"/>
      <c r="AX29" s="97"/>
      <c r="AY29" s="97"/>
      <c r="AZ29" s="97"/>
      <c r="BA29" s="97"/>
      <c r="BB29" s="97"/>
      <c r="BC29" s="97"/>
      <c r="BD29" s="97"/>
      <c r="BE29" s="97"/>
      <c r="BF29" s="97"/>
      <c r="BG29" s="97"/>
      <c r="BH29" s="97"/>
      <c r="BI29" s="97"/>
      <c r="BJ29" s="97"/>
      <c r="BK29" s="97"/>
      <c r="BL29" s="97"/>
      <c r="BM29" s="97"/>
      <c r="BN29" s="97"/>
      <c r="BO29" s="97"/>
      <c r="BP29" s="97"/>
      <c r="BQ29" s="97"/>
      <c r="BR29" s="97"/>
      <c r="BS29" s="97"/>
      <c r="BT29" s="97"/>
      <c r="BU29" s="97"/>
      <c r="BV29" s="97"/>
      <c r="BW29" s="97"/>
      <c r="BX29" s="97"/>
      <c r="BY29" s="97"/>
      <c r="BZ29" s="97"/>
      <c r="CA29" s="97"/>
      <c r="CB29" s="97"/>
      <c r="CC29" s="97"/>
      <c r="CD29" s="97"/>
      <c r="CE29" s="97"/>
      <c r="CF29" s="97"/>
      <c r="CG29" s="97"/>
      <c r="CH29" s="97"/>
      <c r="CI29" s="97"/>
      <c r="CJ29" s="97"/>
      <c r="CK29" s="97"/>
      <c r="CL29" s="97"/>
      <c r="CM29" s="97"/>
      <c r="CN29" s="97"/>
      <c r="CO29" s="97"/>
      <c r="CP29" s="97"/>
      <c r="CQ29" s="97"/>
      <c r="CR29" s="97"/>
      <c r="CS29" s="97"/>
      <c r="CT29" s="97"/>
      <c r="CU29" s="97"/>
      <c r="CV29" s="97"/>
      <c r="CW29" s="97"/>
      <c r="CX29" s="97"/>
      <c r="CY29" s="97"/>
      <c r="CZ29" s="97"/>
      <c r="DA29" s="97"/>
      <c r="DB29" s="97"/>
      <c r="DC29" s="97"/>
      <c r="DD29" s="97"/>
      <c r="DE29" s="97"/>
      <c r="DF29" s="97"/>
      <c r="DG29" s="97"/>
      <c r="DH29" s="97"/>
      <c r="DI29" s="97"/>
      <c r="DJ29" s="97"/>
      <c r="DK29" s="97"/>
      <c r="DL29" s="97"/>
      <c r="DM29" s="97"/>
      <c r="DN29" s="97"/>
      <c r="DO29" s="97"/>
      <c r="DP29" s="97"/>
      <c r="DQ29" s="97"/>
      <c r="DR29" s="97"/>
      <c r="DS29" s="97"/>
      <c r="DT29" s="97"/>
      <c r="DU29" s="97"/>
      <c r="DV29" s="97"/>
      <c r="DW29" s="97"/>
      <c r="DX29" s="97"/>
      <c r="DY29" s="97"/>
      <c r="DZ29" s="97"/>
      <c r="EA29" s="97"/>
      <c r="EB29" s="97"/>
      <c r="EC29" s="97"/>
      <c r="ED29" s="97"/>
      <c r="EE29" s="97"/>
      <c r="EF29" s="97"/>
      <c r="EG29" s="97"/>
      <c r="EH29" s="97"/>
      <c r="EI29" s="97"/>
      <c r="EJ29" s="97"/>
      <c r="EK29" s="97"/>
      <c r="EL29" s="97"/>
      <c r="EM29" s="97"/>
      <c r="EN29" s="97"/>
      <c r="EO29" s="97"/>
      <c r="EP29" s="97"/>
      <c r="EQ29" s="97"/>
      <c r="ER29" s="97"/>
      <c r="ES29" s="97"/>
      <c r="ET29" s="97"/>
      <c r="EU29" s="97"/>
      <c r="EV29" s="97"/>
      <c r="EW29" s="97"/>
      <c r="EX29" s="97"/>
      <c r="EY29" s="97"/>
      <c r="EZ29" s="97"/>
      <c r="FA29" s="97"/>
      <c r="FB29" s="97"/>
      <c r="FC29" s="97"/>
      <c r="FD29" s="97"/>
      <c r="FE29" s="97"/>
      <c r="FF29" s="97"/>
      <c r="FG29" s="97"/>
      <c r="FH29" s="97"/>
      <c r="FI29" s="97"/>
      <c r="FJ29" s="97"/>
      <c r="FK29" s="97"/>
      <c r="FL29" s="97"/>
      <c r="FM29" s="97"/>
      <c r="FN29" s="97"/>
      <c r="FO29" s="97"/>
      <c r="FP29" s="97"/>
      <c r="FQ29" s="97"/>
      <c r="FR29" s="97"/>
      <c r="FS29" s="97"/>
      <c r="FT29" s="97"/>
      <c r="FU29" s="97"/>
      <c r="FV29" s="97"/>
      <c r="FW29" s="97"/>
      <c r="FX29" s="97"/>
      <c r="FY29" s="97"/>
      <c r="FZ29" s="97"/>
      <c r="GA29" s="97"/>
      <c r="GB29" s="97"/>
      <c r="GC29" s="97"/>
      <c r="GD29" s="97"/>
      <c r="GE29" s="97"/>
      <c r="GF29" s="97"/>
      <c r="GG29" s="97"/>
      <c r="GH29" s="97"/>
      <c r="GI29" s="97"/>
      <c r="GJ29" s="97"/>
      <c r="GK29" s="97"/>
      <c r="GL29" s="97"/>
      <c r="GM29" s="97"/>
      <c r="GN29" s="97"/>
      <c r="GO29" s="97"/>
      <c r="GP29" s="97"/>
      <c r="GQ29" s="97"/>
      <c r="GR29" s="97"/>
      <c r="GS29" s="97"/>
      <c r="GT29" s="97"/>
      <c r="GU29" s="97"/>
      <c r="GV29" s="97"/>
      <c r="GW29" s="97"/>
      <c r="GX29" s="97"/>
      <c r="GY29" s="97"/>
      <c r="GZ29" s="97"/>
      <c r="HA29" s="97"/>
      <c r="HB29" s="97"/>
      <c r="HC29" s="97"/>
      <c r="HD29" s="97"/>
      <c r="HE29" s="97"/>
      <c r="HF29" s="97"/>
      <c r="HG29" s="97"/>
      <c r="HH29" s="97"/>
      <c r="HI29" s="97"/>
      <c r="HJ29" s="97"/>
      <c r="HK29" s="97"/>
      <c r="HL29" s="97"/>
      <c r="HM29" s="97"/>
      <c r="HN29" s="97"/>
      <c r="HO29" s="97"/>
      <c r="HP29" s="97"/>
      <c r="HQ29" s="97"/>
      <c r="HR29" s="97"/>
      <c r="HS29" s="97"/>
      <c r="HT29" s="97"/>
      <c r="HU29" s="97"/>
      <c r="HV29" s="97"/>
      <c r="HW29" s="97"/>
      <c r="HX29" s="97"/>
      <c r="HY29" s="97"/>
      <c r="HZ29" s="97"/>
      <c r="IA29" s="97"/>
      <c r="IB29" s="97"/>
      <c r="IC29" s="97"/>
      <c r="ID29" s="97"/>
      <c r="IE29" s="97"/>
      <c r="IF29" s="97"/>
      <c r="IG29" s="97"/>
      <c r="IH29" s="97"/>
      <c r="II29" s="97"/>
      <c r="IJ29" s="97"/>
      <c r="IK29" s="928"/>
      <c r="IL29" s="928"/>
      <c r="IM29" s="928"/>
      <c r="IN29" s="928"/>
      <c r="IO29" s="928"/>
      <c r="IP29" s="928"/>
      <c r="IQ29" s="928"/>
      <c r="IR29" s="928"/>
      <c r="IS29" s="928"/>
      <c r="IT29" s="928"/>
      <c r="IU29" s="928"/>
      <c r="IV29" s="928"/>
    </row>
    <row r="30" spans="1:256" ht="30" x14ac:dyDescent="0.25">
      <c r="A30" s="1178" t="s">
        <v>291</v>
      </c>
      <c r="B30" s="350">
        <v>5</v>
      </c>
      <c r="C30" s="350">
        <f>B30*27</f>
        <v>135</v>
      </c>
      <c r="D30" s="321">
        <f>B30*22</f>
        <v>110</v>
      </c>
      <c r="E30" s="616">
        <f>D30*0.3</f>
        <v>33</v>
      </c>
      <c r="F30" s="616">
        <f>D30-E30</f>
        <v>77</v>
      </c>
      <c r="G30" s="318"/>
      <c r="H30" s="318">
        <f>B30*2</f>
        <v>10</v>
      </c>
      <c r="I30" s="317">
        <f>C30-D30</f>
        <v>25</v>
      </c>
      <c r="J30" s="348">
        <f>B30*1.5</f>
        <v>7.5</v>
      </c>
      <c r="K30" s="318"/>
      <c r="L30" s="318"/>
      <c r="M30" s="616">
        <v>33</v>
      </c>
      <c r="N30" s="616">
        <v>77</v>
      </c>
      <c r="O30" s="311">
        <f>K30+M30</f>
        <v>33</v>
      </c>
      <c r="P30" s="311">
        <f>L30+N30</f>
        <v>77</v>
      </c>
      <c r="Q30" s="1159">
        <f>O30+P30</f>
        <v>110</v>
      </c>
      <c r="R30" s="98"/>
      <c r="S30" s="98"/>
      <c r="T30" s="98"/>
      <c r="U30" s="98"/>
      <c r="V30" s="97"/>
      <c r="W30" s="97"/>
      <c r="X30" s="97"/>
      <c r="Y30" s="97"/>
      <c r="Z30" s="97"/>
      <c r="AA30" s="97"/>
      <c r="AB30" s="97"/>
      <c r="AC30" s="97"/>
      <c r="AD30" s="97"/>
      <c r="AE30" s="97"/>
      <c r="AF30" s="97"/>
      <c r="AG30" s="97"/>
      <c r="AH30" s="97"/>
      <c r="AI30" s="97"/>
      <c r="AJ30" s="97"/>
      <c r="AK30" s="97"/>
      <c r="AL30" s="97"/>
      <c r="AM30" s="97"/>
      <c r="AN30" s="97"/>
      <c r="AO30" s="97"/>
      <c r="AP30" s="97"/>
      <c r="AQ30" s="97"/>
      <c r="AR30" s="97"/>
      <c r="AS30" s="97"/>
      <c r="AT30" s="97"/>
      <c r="AU30" s="97"/>
      <c r="AV30" s="97"/>
      <c r="AW30" s="97"/>
      <c r="AX30" s="97"/>
      <c r="AY30" s="97"/>
      <c r="AZ30" s="97"/>
      <c r="BA30" s="97"/>
      <c r="BB30" s="97"/>
      <c r="BC30" s="97"/>
      <c r="BD30" s="97"/>
      <c r="BE30" s="97"/>
      <c r="BF30" s="97"/>
      <c r="BG30" s="97"/>
      <c r="BH30" s="97"/>
      <c r="BI30" s="97"/>
      <c r="BJ30" s="97"/>
      <c r="BK30" s="97"/>
      <c r="BL30" s="97"/>
      <c r="BM30" s="97"/>
      <c r="BN30" s="97"/>
      <c r="BO30" s="97"/>
      <c r="BP30" s="97"/>
      <c r="BQ30" s="97"/>
      <c r="BR30" s="97"/>
      <c r="BS30" s="97"/>
      <c r="BT30" s="97"/>
      <c r="BU30" s="97"/>
      <c r="BV30" s="97"/>
      <c r="BW30" s="97"/>
      <c r="BX30" s="97"/>
      <c r="BY30" s="97"/>
      <c r="BZ30" s="97"/>
      <c r="CA30" s="97"/>
      <c r="CB30" s="97"/>
      <c r="CC30" s="97"/>
      <c r="CD30" s="97"/>
      <c r="CE30" s="97"/>
      <c r="CF30" s="97"/>
      <c r="CG30" s="97"/>
      <c r="CH30" s="97"/>
      <c r="CI30" s="97"/>
      <c r="CJ30" s="97"/>
      <c r="CK30" s="97"/>
      <c r="CL30" s="97"/>
      <c r="CM30" s="97"/>
      <c r="CN30" s="97"/>
      <c r="CO30" s="97"/>
      <c r="CP30" s="97"/>
      <c r="CQ30" s="97"/>
      <c r="CR30" s="97"/>
      <c r="CS30" s="97"/>
      <c r="CT30" s="97"/>
      <c r="CU30" s="97"/>
      <c r="CV30" s="97"/>
      <c r="CW30" s="97"/>
      <c r="CX30" s="97"/>
      <c r="CY30" s="97"/>
      <c r="CZ30" s="97"/>
      <c r="DA30" s="97"/>
      <c r="DB30" s="97"/>
      <c r="DC30" s="97"/>
      <c r="DD30" s="97"/>
      <c r="DE30" s="97"/>
      <c r="DF30" s="97"/>
      <c r="DG30" s="97"/>
      <c r="DH30" s="97"/>
      <c r="DI30" s="97"/>
      <c r="DJ30" s="97"/>
      <c r="DK30" s="97"/>
      <c r="DL30" s="97"/>
      <c r="DM30" s="97"/>
      <c r="DN30" s="97"/>
      <c r="DO30" s="97"/>
      <c r="DP30" s="97"/>
      <c r="DQ30" s="97"/>
      <c r="DR30" s="97"/>
      <c r="DS30" s="97"/>
      <c r="DT30" s="97"/>
      <c r="DU30" s="97"/>
      <c r="DV30" s="97"/>
      <c r="DW30" s="97"/>
      <c r="DX30" s="97"/>
      <c r="DY30" s="97"/>
      <c r="DZ30" s="97"/>
      <c r="EA30" s="97"/>
      <c r="EB30" s="97"/>
      <c r="EC30" s="97"/>
      <c r="ED30" s="97"/>
      <c r="EE30" s="97"/>
      <c r="EF30" s="97"/>
      <c r="EG30" s="97"/>
      <c r="EH30" s="97"/>
      <c r="EI30" s="97"/>
      <c r="EJ30" s="97"/>
      <c r="EK30" s="97"/>
      <c r="EL30" s="97"/>
      <c r="EM30" s="97"/>
      <c r="EN30" s="97"/>
      <c r="EO30" s="97"/>
      <c r="EP30" s="97"/>
      <c r="EQ30" s="97"/>
      <c r="ER30" s="97"/>
      <c r="ES30" s="97"/>
      <c r="ET30" s="97"/>
      <c r="EU30" s="97"/>
      <c r="EV30" s="97"/>
      <c r="EW30" s="97"/>
      <c r="EX30" s="97"/>
      <c r="EY30" s="97"/>
      <c r="EZ30" s="97"/>
      <c r="FA30" s="97"/>
      <c r="FB30" s="97"/>
      <c r="FC30" s="97"/>
      <c r="FD30" s="97"/>
      <c r="FE30" s="97"/>
      <c r="FF30" s="97"/>
      <c r="FG30" s="97"/>
      <c r="FH30" s="97"/>
      <c r="FI30" s="97"/>
      <c r="FJ30" s="97"/>
      <c r="FK30" s="97"/>
      <c r="FL30" s="97"/>
      <c r="FM30" s="97"/>
      <c r="FN30" s="97"/>
      <c r="FO30" s="97"/>
      <c r="FP30" s="97"/>
      <c r="FQ30" s="97"/>
      <c r="FR30" s="97"/>
      <c r="FS30" s="97"/>
      <c r="FT30" s="97"/>
      <c r="FU30" s="97"/>
      <c r="FV30" s="97"/>
      <c r="FW30" s="97"/>
      <c r="FX30" s="97"/>
      <c r="FY30" s="97"/>
      <c r="FZ30" s="97"/>
      <c r="GA30" s="97"/>
      <c r="GB30" s="97"/>
      <c r="GC30" s="97"/>
      <c r="GD30" s="97"/>
      <c r="GE30" s="97"/>
      <c r="GF30" s="97"/>
      <c r="GG30" s="97"/>
      <c r="GH30" s="97"/>
      <c r="GI30" s="97"/>
      <c r="GJ30" s="97"/>
      <c r="GK30" s="97"/>
      <c r="GL30" s="97"/>
      <c r="GM30" s="97"/>
      <c r="GN30" s="97"/>
      <c r="GO30" s="97"/>
      <c r="GP30" s="97"/>
      <c r="GQ30" s="97"/>
      <c r="GR30" s="97"/>
      <c r="GS30" s="97"/>
      <c r="GT30" s="97"/>
      <c r="GU30" s="97"/>
      <c r="GV30" s="97"/>
      <c r="GW30" s="97"/>
      <c r="GX30" s="97"/>
      <c r="GY30" s="97"/>
      <c r="GZ30" s="97"/>
      <c r="HA30" s="97"/>
      <c r="HB30" s="97"/>
      <c r="HC30" s="97"/>
      <c r="HD30" s="97"/>
      <c r="HE30" s="97"/>
      <c r="HF30" s="97"/>
      <c r="HG30" s="97"/>
      <c r="HH30" s="97"/>
      <c r="HI30" s="97"/>
      <c r="HJ30" s="97"/>
      <c r="HK30" s="97"/>
      <c r="HL30" s="97"/>
      <c r="HM30" s="97"/>
      <c r="HN30" s="97"/>
      <c r="HO30" s="97"/>
      <c r="HP30" s="97"/>
      <c r="HQ30" s="97"/>
      <c r="HR30" s="97"/>
      <c r="HS30" s="97"/>
      <c r="HT30" s="97"/>
      <c r="HU30" s="97"/>
      <c r="HV30" s="97"/>
      <c r="HW30" s="97"/>
      <c r="HX30" s="97"/>
      <c r="HY30" s="97"/>
      <c r="HZ30" s="97"/>
      <c r="IA30" s="97"/>
      <c r="IB30" s="97"/>
      <c r="IC30" s="97"/>
      <c r="ID30" s="97"/>
      <c r="IE30" s="97"/>
      <c r="IF30" s="97"/>
      <c r="IG30" s="97"/>
      <c r="IH30" s="97"/>
      <c r="II30" s="97"/>
      <c r="IJ30" s="97"/>
      <c r="IK30" s="928"/>
      <c r="IL30" s="928"/>
      <c r="IM30" s="928"/>
      <c r="IN30" s="928"/>
      <c r="IO30" s="928"/>
      <c r="IP30" s="928"/>
      <c r="IQ30" s="928"/>
      <c r="IR30" s="928"/>
      <c r="IS30" s="928"/>
      <c r="IT30" s="928"/>
      <c r="IU30" s="928"/>
      <c r="IV30" s="928"/>
    </row>
    <row r="31" spans="1:256" ht="15.75" thickBot="1" x14ac:dyDescent="0.3">
      <c r="A31" s="1158" t="s">
        <v>292</v>
      </c>
      <c r="B31" s="710"/>
      <c r="C31" s="710"/>
      <c r="D31" s="318"/>
      <c r="E31" s="318"/>
      <c r="F31" s="318"/>
      <c r="G31" s="318"/>
      <c r="H31" s="318"/>
      <c r="I31" s="318"/>
      <c r="J31" s="348"/>
      <c r="K31" s="318"/>
      <c r="L31" s="318"/>
      <c r="M31" s="318"/>
      <c r="N31" s="318"/>
      <c r="O31" s="311"/>
      <c r="P31" s="311"/>
      <c r="Q31" s="311"/>
      <c r="R31" s="98"/>
      <c r="S31" s="98"/>
      <c r="T31" s="98"/>
      <c r="U31" s="98"/>
      <c r="V31" s="97"/>
      <c r="W31" s="97"/>
      <c r="X31" s="97"/>
      <c r="Y31" s="97"/>
      <c r="Z31" s="97"/>
      <c r="AA31" s="97"/>
      <c r="AB31" s="97"/>
      <c r="AC31" s="97"/>
      <c r="AD31" s="97"/>
      <c r="AE31" s="97"/>
      <c r="AF31" s="97"/>
      <c r="AG31" s="97"/>
      <c r="AH31" s="97"/>
      <c r="AI31" s="97"/>
      <c r="AJ31" s="97"/>
      <c r="AK31" s="97"/>
      <c r="AL31" s="97"/>
      <c r="AM31" s="97"/>
      <c r="AN31" s="97"/>
      <c r="AO31" s="97"/>
      <c r="AP31" s="97"/>
      <c r="AQ31" s="97"/>
      <c r="AR31" s="97"/>
      <c r="AS31" s="97"/>
      <c r="AT31" s="97"/>
      <c r="AU31" s="97"/>
      <c r="AV31" s="97"/>
      <c r="AW31" s="97"/>
      <c r="AX31" s="97"/>
      <c r="AY31" s="97"/>
      <c r="AZ31" s="97"/>
      <c r="BA31" s="97"/>
      <c r="BB31" s="97"/>
      <c r="BC31" s="97"/>
      <c r="BD31" s="97"/>
      <c r="BE31" s="97"/>
      <c r="BF31" s="97"/>
      <c r="BG31" s="97"/>
      <c r="BH31" s="97"/>
      <c r="BI31" s="97"/>
      <c r="BJ31" s="97"/>
      <c r="BK31" s="97"/>
      <c r="BL31" s="97"/>
      <c r="BM31" s="97"/>
      <c r="BN31" s="97"/>
      <c r="BO31" s="97"/>
      <c r="BP31" s="97"/>
      <c r="BQ31" s="97"/>
      <c r="BR31" s="97"/>
      <c r="BS31" s="97"/>
      <c r="BT31" s="97"/>
      <c r="BU31" s="97"/>
      <c r="BV31" s="97"/>
      <c r="BW31" s="97"/>
      <c r="BX31" s="97"/>
      <c r="BY31" s="97"/>
      <c r="BZ31" s="97"/>
      <c r="CA31" s="97"/>
      <c r="CB31" s="97"/>
      <c r="CC31" s="97"/>
      <c r="CD31" s="97"/>
      <c r="CE31" s="97"/>
      <c r="CF31" s="97"/>
      <c r="CG31" s="97"/>
      <c r="CH31" s="97"/>
      <c r="CI31" s="97"/>
      <c r="CJ31" s="97"/>
      <c r="CK31" s="97"/>
      <c r="CL31" s="97"/>
      <c r="CM31" s="97"/>
      <c r="CN31" s="97"/>
      <c r="CO31" s="97"/>
      <c r="CP31" s="97"/>
      <c r="CQ31" s="97"/>
      <c r="CR31" s="97"/>
      <c r="CS31" s="97"/>
      <c r="CT31" s="97"/>
      <c r="CU31" s="97"/>
      <c r="CV31" s="97"/>
      <c r="CW31" s="97"/>
      <c r="CX31" s="97"/>
      <c r="CY31" s="97"/>
      <c r="CZ31" s="97"/>
      <c r="DA31" s="97"/>
      <c r="DB31" s="97"/>
      <c r="DC31" s="97"/>
      <c r="DD31" s="97"/>
      <c r="DE31" s="97"/>
      <c r="DF31" s="97"/>
      <c r="DG31" s="97"/>
      <c r="DH31" s="97"/>
      <c r="DI31" s="97"/>
      <c r="DJ31" s="97"/>
      <c r="DK31" s="97"/>
      <c r="DL31" s="97"/>
      <c r="DM31" s="97"/>
      <c r="DN31" s="97"/>
      <c r="DO31" s="97"/>
      <c r="DP31" s="97"/>
      <c r="DQ31" s="97"/>
      <c r="DR31" s="97"/>
      <c r="DS31" s="97"/>
      <c r="DT31" s="97"/>
      <c r="DU31" s="97"/>
      <c r="DV31" s="97"/>
      <c r="DW31" s="97"/>
      <c r="DX31" s="97"/>
      <c r="DY31" s="97"/>
      <c r="DZ31" s="97"/>
      <c r="EA31" s="97"/>
      <c r="EB31" s="97"/>
      <c r="EC31" s="97"/>
      <c r="ED31" s="97"/>
      <c r="EE31" s="97"/>
      <c r="EF31" s="97"/>
      <c r="EG31" s="97"/>
      <c r="EH31" s="97"/>
      <c r="EI31" s="97"/>
      <c r="EJ31" s="97"/>
      <c r="EK31" s="97"/>
      <c r="EL31" s="97"/>
      <c r="EM31" s="97"/>
      <c r="EN31" s="97"/>
      <c r="EO31" s="97"/>
      <c r="EP31" s="97"/>
      <c r="EQ31" s="97"/>
      <c r="ER31" s="97"/>
      <c r="ES31" s="97"/>
      <c r="ET31" s="97"/>
      <c r="EU31" s="97"/>
      <c r="EV31" s="97"/>
      <c r="EW31" s="97"/>
      <c r="EX31" s="97"/>
      <c r="EY31" s="97"/>
      <c r="EZ31" s="97"/>
      <c r="FA31" s="97"/>
      <c r="FB31" s="97"/>
      <c r="FC31" s="97"/>
      <c r="FD31" s="97"/>
      <c r="FE31" s="97"/>
      <c r="FF31" s="97"/>
      <c r="FG31" s="97"/>
      <c r="FH31" s="97"/>
      <c r="FI31" s="97"/>
      <c r="FJ31" s="97"/>
      <c r="FK31" s="97"/>
      <c r="FL31" s="97"/>
      <c r="FM31" s="97"/>
      <c r="FN31" s="97"/>
      <c r="FO31" s="97"/>
      <c r="FP31" s="97"/>
      <c r="FQ31" s="97"/>
      <c r="FR31" s="97"/>
      <c r="FS31" s="97"/>
      <c r="FT31" s="97"/>
      <c r="FU31" s="97"/>
      <c r="FV31" s="97"/>
      <c r="FW31" s="97"/>
      <c r="FX31" s="97"/>
      <c r="FY31" s="97"/>
      <c r="FZ31" s="97"/>
      <c r="GA31" s="97"/>
      <c r="GB31" s="97"/>
      <c r="GC31" s="97"/>
      <c r="GD31" s="97"/>
      <c r="GE31" s="97"/>
      <c r="GF31" s="97"/>
      <c r="GG31" s="97"/>
      <c r="GH31" s="97"/>
      <c r="GI31" s="97"/>
      <c r="GJ31" s="97"/>
      <c r="GK31" s="97"/>
      <c r="GL31" s="97"/>
      <c r="GM31" s="97"/>
      <c r="GN31" s="97"/>
      <c r="GO31" s="97"/>
      <c r="GP31" s="97"/>
      <c r="GQ31" s="97"/>
      <c r="GR31" s="97"/>
      <c r="GS31" s="97"/>
      <c r="GT31" s="97"/>
      <c r="GU31" s="97"/>
      <c r="GV31" s="97"/>
      <c r="GW31" s="97"/>
      <c r="GX31" s="97"/>
      <c r="GY31" s="97"/>
      <c r="GZ31" s="97"/>
      <c r="HA31" s="97"/>
      <c r="HB31" s="97"/>
      <c r="HC31" s="97"/>
      <c r="HD31" s="97"/>
      <c r="HE31" s="97"/>
      <c r="HF31" s="97"/>
      <c r="HG31" s="97"/>
      <c r="HH31" s="97"/>
      <c r="HI31" s="97"/>
      <c r="HJ31" s="97"/>
      <c r="HK31" s="97"/>
      <c r="HL31" s="97"/>
      <c r="HM31" s="97"/>
      <c r="HN31" s="97"/>
      <c r="HO31" s="97"/>
      <c r="HP31" s="97"/>
      <c r="HQ31" s="97"/>
      <c r="HR31" s="97"/>
      <c r="HS31" s="97"/>
      <c r="HT31" s="97"/>
      <c r="HU31" s="97"/>
      <c r="HV31" s="97"/>
      <c r="HW31" s="97"/>
      <c r="HX31" s="97"/>
      <c r="HY31" s="97"/>
      <c r="HZ31" s="97"/>
      <c r="IA31" s="97"/>
      <c r="IB31" s="97"/>
      <c r="IC31" s="97"/>
      <c r="ID31" s="97"/>
      <c r="IE31" s="97"/>
      <c r="IF31" s="97"/>
      <c r="IG31" s="97"/>
      <c r="IH31" s="97"/>
      <c r="II31" s="97"/>
      <c r="IJ31" s="97"/>
      <c r="IK31" s="928"/>
      <c r="IL31" s="928"/>
      <c r="IM31" s="928"/>
      <c r="IN31" s="928"/>
      <c r="IO31" s="928"/>
      <c r="IP31" s="928"/>
      <c r="IQ31" s="928"/>
      <c r="IR31" s="928"/>
      <c r="IS31" s="928"/>
      <c r="IT31" s="928"/>
      <c r="IU31" s="928"/>
      <c r="IV31" s="928"/>
    </row>
    <row r="32" spans="1:256" ht="19.5" thickBot="1" x14ac:dyDescent="0.35">
      <c r="A32" s="445" t="s">
        <v>293</v>
      </c>
      <c r="B32" s="335"/>
      <c r="C32" s="335"/>
      <c r="D32" s="334"/>
      <c r="E32" s="334"/>
      <c r="F32" s="334"/>
      <c r="G32" s="334"/>
      <c r="H32" s="334"/>
      <c r="I32" s="334"/>
      <c r="J32" s="334"/>
      <c r="K32" s="1179"/>
      <c r="L32" s="1179"/>
      <c r="M32" s="1179"/>
      <c r="N32" s="1179"/>
      <c r="O32" s="333"/>
      <c r="P32" s="333"/>
      <c r="Q32" s="332"/>
      <c r="R32" s="331"/>
      <c r="S32" s="331"/>
      <c r="T32" s="331"/>
      <c r="U32" s="331"/>
    </row>
    <row r="33" spans="1:256" ht="15.75" thickBot="1" x14ac:dyDescent="0.3">
      <c r="A33" s="992" t="s">
        <v>55</v>
      </c>
      <c r="B33" s="344">
        <v>5</v>
      </c>
      <c r="C33" s="344">
        <f>B33*27</f>
        <v>135</v>
      </c>
      <c r="D33" s="727">
        <f>B33*22</f>
        <v>110</v>
      </c>
      <c r="E33" s="399" t="s">
        <v>63</v>
      </c>
      <c r="F33" s="1180"/>
      <c r="G33" s="1181">
        <v>110</v>
      </c>
      <c r="H33" s="400">
        <f>B33*2</f>
        <v>10</v>
      </c>
      <c r="I33" s="400">
        <f>C33-D33</f>
        <v>25</v>
      </c>
      <c r="J33" s="1182"/>
      <c r="K33" s="342"/>
      <c r="L33" s="342"/>
      <c r="M33" s="342"/>
      <c r="N33" s="1161">
        <v>110</v>
      </c>
      <c r="O33" s="1183">
        <f>SUM(K33,M33)</f>
        <v>0</v>
      </c>
      <c r="P33" s="337">
        <f>SUM(L33,N33)</f>
        <v>110</v>
      </c>
      <c r="Q33" s="1184">
        <f>SUM(O33,P33)</f>
        <v>110</v>
      </c>
      <c r="R33" s="98"/>
      <c r="S33" s="98"/>
      <c r="T33" s="98"/>
      <c r="U33" s="98"/>
      <c r="V33" s="97"/>
      <c r="W33" s="97"/>
      <c r="X33" s="97"/>
      <c r="Y33" s="97"/>
      <c r="Z33" s="97"/>
      <c r="AA33" s="97"/>
      <c r="AB33" s="97"/>
      <c r="AC33" s="97"/>
      <c r="AD33" s="97"/>
      <c r="AE33" s="97"/>
      <c r="AF33" s="97"/>
      <c r="AG33" s="97"/>
      <c r="AH33" s="97"/>
      <c r="AI33" s="97"/>
      <c r="AJ33" s="97"/>
      <c r="AK33" s="97"/>
      <c r="AL33" s="97"/>
      <c r="AM33" s="97"/>
      <c r="AN33" s="97"/>
      <c r="AO33" s="97"/>
      <c r="AP33" s="97"/>
      <c r="AQ33" s="97"/>
      <c r="AR33" s="97"/>
      <c r="AS33" s="97"/>
      <c r="AT33" s="97"/>
      <c r="AU33" s="97"/>
      <c r="AV33" s="97"/>
      <c r="AW33" s="97"/>
      <c r="AX33" s="97"/>
      <c r="AY33" s="97"/>
      <c r="AZ33" s="97"/>
      <c r="BA33" s="97"/>
      <c r="BB33" s="97"/>
      <c r="BC33" s="97"/>
      <c r="BD33" s="97"/>
      <c r="BE33" s="97"/>
      <c r="BF33" s="97"/>
      <c r="BG33" s="97"/>
      <c r="BH33" s="97"/>
      <c r="BI33" s="97"/>
      <c r="BJ33" s="97"/>
      <c r="BK33" s="97"/>
      <c r="BL33" s="97"/>
      <c r="BM33" s="97"/>
      <c r="BN33" s="97"/>
      <c r="BO33" s="97"/>
      <c r="BP33" s="97"/>
      <c r="BQ33" s="97"/>
      <c r="BR33" s="97"/>
      <c r="BS33" s="97"/>
      <c r="BT33" s="97"/>
      <c r="BU33" s="97"/>
      <c r="BV33" s="97"/>
      <c r="BW33" s="97"/>
      <c r="BX33" s="97"/>
      <c r="BY33" s="97"/>
      <c r="BZ33" s="97"/>
      <c r="CA33" s="97"/>
      <c r="CB33" s="97"/>
      <c r="CC33" s="97"/>
      <c r="CD33" s="97"/>
      <c r="CE33" s="97"/>
      <c r="CF33" s="97"/>
      <c r="CG33" s="97"/>
      <c r="CH33" s="97"/>
      <c r="CI33" s="97"/>
      <c r="CJ33" s="97"/>
      <c r="CK33" s="97"/>
      <c r="CL33" s="97"/>
      <c r="CM33" s="97"/>
      <c r="CN33" s="97"/>
      <c r="CO33" s="97"/>
      <c r="CP33" s="97"/>
      <c r="CQ33" s="97"/>
      <c r="CR33" s="97"/>
      <c r="CS33" s="97"/>
      <c r="CT33" s="97"/>
      <c r="CU33" s="97"/>
      <c r="CV33" s="97"/>
      <c r="CW33" s="97"/>
      <c r="CX33" s="97"/>
      <c r="CY33" s="97"/>
      <c r="CZ33" s="97"/>
      <c r="DA33" s="97"/>
      <c r="DB33" s="97"/>
      <c r="DC33" s="97"/>
      <c r="DD33" s="97"/>
      <c r="DE33" s="97"/>
      <c r="DF33" s="97"/>
      <c r="DG33" s="97"/>
      <c r="DH33" s="97"/>
      <c r="DI33" s="97"/>
      <c r="DJ33" s="97"/>
      <c r="DK33" s="97"/>
      <c r="DL33" s="97"/>
      <c r="DM33" s="97"/>
      <c r="DN33" s="97"/>
      <c r="DO33" s="97"/>
      <c r="DP33" s="97"/>
      <c r="DQ33" s="97"/>
      <c r="DR33" s="97"/>
      <c r="DS33" s="97"/>
      <c r="DT33" s="97"/>
      <c r="DU33" s="97"/>
      <c r="DV33" s="97"/>
      <c r="DW33" s="97"/>
      <c r="DX33" s="97"/>
      <c r="DY33" s="97"/>
      <c r="DZ33" s="97"/>
      <c r="EA33" s="97"/>
      <c r="EB33" s="97"/>
      <c r="EC33" s="97"/>
      <c r="ED33" s="97"/>
      <c r="EE33" s="97"/>
      <c r="EF33" s="97"/>
      <c r="EG33" s="97"/>
      <c r="EH33" s="97"/>
      <c r="EI33" s="97"/>
      <c r="EJ33" s="97"/>
      <c r="EK33" s="97"/>
      <c r="EL33" s="97"/>
      <c r="EM33" s="97"/>
      <c r="EN33" s="97"/>
      <c r="EO33" s="97"/>
      <c r="EP33" s="97"/>
      <c r="EQ33" s="97"/>
      <c r="ER33" s="97"/>
      <c r="ES33" s="97"/>
      <c r="ET33" s="97"/>
      <c r="EU33" s="97"/>
      <c r="EV33" s="97"/>
      <c r="EW33" s="97"/>
      <c r="EX33" s="97"/>
      <c r="EY33" s="97"/>
      <c r="EZ33" s="97"/>
      <c r="FA33" s="97"/>
      <c r="FB33" s="97"/>
      <c r="FC33" s="97"/>
      <c r="FD33" s="97"/>
      <c r="FE33" s="97"/>
      <c r="FF33" s="97"/>
      <c r="FG33" s="97"/>
      <c r="FH33" s="97"/>
      <c r="FI33" s="97"/>
      <c r="FJ33" s="97"/>
      <c r="FK33" s="97"/>
      <c r="FL33" s="97"/>
      <c r="FM33" s="97"/>
      <c r="FN33" s="97"/>
      <c r="FO33" s="97"/>
      <c r="FP33" s="97"/>
      <c r="FQ33" s="97"/>
      <c r="FR33" s="97"/>
      <c r="FS33" s="97"/>
      <c r="FT33" s="97"/>
      <c r="FU33" s="97"/>
      <c r="FV33" s="97"/>
      <c r="FW33" s="97"/>
      <c r="FX33" s="97"/>
      <c r="FY33" s="97"/>
      <c r="FZ33" s="97"/>
      <c r="GA33" s="97"/>
      <c r="GB33" s="97"/>
      <c r="GC33" s="97"/>
      <c r="GD33" s="97"/>
      <c r="GE33" s="97"/>
      <c r="GF33" s="97"/>
      <c r="GG33" s="97"/>
      <c r="GH33" s="97"/>
      <c r="GI33" s="97"/>
      <c r="GJ33" s="97"/>
      <c r="GK33" s="97"/>
      <c r="GL33" s="97"/>
      <c r="GM33" s="97"/>
      <c r="GN33" s="97"/>
      <c r="GO33" s="97"/>
      <c r="GP33" s="97"/>
      <c r="GQ33" s="97"/>
      <c r="GR33" s="97"/>
      <c r="GS33" s="97"/>
      <c r="GT33" s="97"/>
      <c r="GU33" s="97"/>
      <c r="GV33" s="97"/>
      <c r="GW33" s="97"/>
      <c r="GX33" s="97"/>
      <c r="GY33" s="97"/>
      <c r="GZ33" s="97"/>
      <c r="HA33" s="97"/>
      <c r="HB33" s="97"/>
      <c r="HC33" s="97"/>
      <c r="HD33" s="97"/>
      <c r="HE33" s="97"/>
      <c r="HF33" s="97"/>
      <c r="HG33" s="97"/>
      <c r="HH33" s="97"/>
      <c r="HI33" s="97"/>
      <c r="HJ33" s="97"/>
      <c r="HK33" s="97"/>
      <c r="HL33" s="97"/>
      <c r="HM33" s="97"/>
      <c r="HN33" s="97"/>
      <c r="HO33" s="97"/>
      <c r="HP33" s="97"/>
      <c r="HQ33" s="97"/>
      <c r="HR33" s="97"/>
      <c r="HS33" s="97"/>
      <c r="HT33" s="97"/>
      <c r="HU33" s="97"/>
      <c r="HV33" s="97"/>
      <c r="HW33" s="97"/>
      <c r="HX33" s="97"/>
      <c r="HY33" s="97"/>
      <c r="HZ33" s="97"/>
      <c r="IA33" s="97"/>
      <c r="IB33" s="97"/>
      <c r="IC33" s="97"/>
      <c r="ID33" s="97"/>
      <c r="IE33" s="97"/>
      <c r="IF33" s="97"/>
      <c r="IG33" s="97"/>
      <c r="IH33" s="97"/>
      <c r="II33" s="97"/>
      <c r="IJ33" s="97"/>
      <c r="IK33" s="97"/>
      <c r="IL33" s="97"/>
      <c r="IM33" s="97"/>
      <c r="IN33" s="97"/>
      <c r="IO33" s="97"/>
      <c r="IP33" s="97"/>
      <c r="IQ33" s="97"/>
      <c r="IR33" s="97"/>
      <c r="IS33" s="97"/>
      <c r="IT33" s="97"/>
      <c r="IU33" s="97"/>
      <c r="IV33" s="97"/>
    </row>
    <row r="34" spans="1:256" ht="16.5" thickBot="1" x14ac:dyDescent="0.3">
      <c r="A34" s="1185" t="s">
        <v>21</v>
      </c>
      <c r="B34" s="730">
        <f>SUM(B30,B33)</f>
        <v>10</v>
      </c>
      <c r="C34" s="730">
        <f t="shared" ref="C34:Q34" si="7">SUM(C30,C33)</f>
        <v>270</v>
      </c>
      <c r="D34" s="730">
        <f t="shared" si="7"/>
        <v>220</v>
      </c>
      <c r="E34" s="730">
        <f t="shared" si="7"/>
        <v>33</v>
      </c>
      <c r="F34" s="730">
        <f t="shared" si="7"/>
        <v>77</v>
      </c>
      <c r="G34" s="730">
        <f t="shared" si="7"/>
        <v>110</v>
      </c>
      <c r="H34" s="730">
        <f t="shared" si="7"/>
        <v>20</v>
      </c>
      <c r="I34" s="730">
        <f t="shared" si="7"/>
        <v>50</v>
      </c>
      <c r="J34" s="1186">
        <f t="shared" si="7"/>
        <v>7.5</v>
      </c>
      <c r="K34" s="730">
        <f t="shared" si="7"/>
        <v>0</v>
      </c>
      <c r="L34" s="730">
        <f t="shared" si="7"/>
        <v>0</v>
      </c>
      <c r="M34" s="730">
        <f t="shared" si="7"/>
        <v>33</v>
      </c>
      <c r="N34" s="730">
        <f t="shared" si="7"/>
        <v>187</v>
      </c>
      <c r="O34" s="730">
        <f t="shared" si="7"/>
        <v>33</v>
      </c>
      <c r="P34" s="730">
        <f t="shared" si="7"/>
        <v>187</v>
      </c>
      <c r="Q34" s="730">
        <f t="shared" si="7"/>
        <v>220</v>
      </c>
      <c r="R34" s="98"/>
      <c r="S34" s="933"/>
      <c r="T34" s="1187"/>
      <c r="U34" s="98"/>
      <c r="V34" s="97"/>
      <c r="W34" s="97"/>
      <c r="X34" s="97"/>
      <c r="Y34" s="238"/>
      <c r="Z34" s="238"/>
      <c r="AA34" s="238"/>
      <c r="AB34" s="238"/>
      <c r="AC34" s="238"/>
      <c r="AD34" s="238"/>
      <c r="AE34" s="238"/>
      <c r="AF34" s="238"/>
      <c r="AG34" s="238"/>
      <c r="AH34" s="238"/>
      <c r="AI34" s="238"/>
      <c r="AJ34" s="238"/>
      <c r="AK34" s="238"/>
      <c r="AL34" s="238"/>
      <c r="AM34" s="238"/>
      <c r="AN34" s="238"/>
      <c r="AO34" s="238"/>
      <c r="AP34" s="238"/>
      <c r="AQ34" s="238"/>
      <c r="AR34" s="238"/>
      <c r="AS34" s="238"/>
      <c r="AT34" s="238"/>
      <c r="AU34" s="238"/>
      <c r="AV34" s="238"/>
      <c r="AW34" s="238"/>
      <c r="AX34" s="238"/>
      <c r="AY34" s="238"/>
      <c r="AZ34" s="238"/>
      <c r="BA34" s="238"/>
      <c r="BB34" s="238"/>
      <c r="BC34" s="238"/>
      <c r="BD34" s="238"/>
      <c r="BE34" s="238"/>
      <c r="BF34" s="238"/>
      <c r="BG34" s="238"/>
      <c r="BH34" s="238"/>
      <c r="BI34" s="238"/>
      <c r="BJ34" s="238"/>
      <c r="BK34" s="238"/>
      <c r="BL34" s="238"/>
      <c r="BM34" s="238"/>
      <c r="BN34" s="238"/>
      <c r="BO34" s="238"/>
      <c r="BP34" s="238"/>
      <c r="BQ34" s="238"/>
      <c r="BR34" s="238"/>
      <c r="BS34" s="238"/>
      <c r="BT34" s="238"/>
      <c r="BU34" s="238"/>
      <c r="BV34" s="238"/>
      <c r="BW34" s="238"/>
      <c r="BX34" s="238"/>
      <c r="BY34" s="238"/>
      <c r="BZ34" s="238"/>
      <c r="CA34" s="238"/>
      <c r="CB34" s="238"/>
      <c r="CC34" s="238"/>
      <c r="CD34" s="238"/>
      <c r="CE34" s="238"/>
      <c r="CF34" s="238"/>
      <c r="CG34" s="238"/>
      <c r="CH34" s="238"/>
      <c r="CI34" s="238"/>
      <c r="CJ34" s="238"/>
      <c r="CK34" s="238"/>
      <c r="CL34" s="238"/>
      <c r="CM34" s="238"/>
      <c r="CN34" s="238"/>
      <c r="CO34" s="238"/>
      <c r="CP34" s="238"/>
      <c r="CQ34" s="238"/>
      <c r="CR34" s="238"/>
      <c r="CS34" s="238"/>
      <c r="CT34" s="238"/>
      <c r="CU34" s="238"/>
      <c r="CV34" s="238"/>
      <c r="CW34" s="238"/>
      <c r="CX34" s="238"/>
      <c r="CY34" s="238"/>
      <c r="CZ34" s="238"/>
      <c r="DA34" s="238"/>
      <c r="DB34" s="238"/>
      <c r="DC34" s="238"/>
      <c r="DD34" s="238"/>
      <c r="DE34" s="238"/>
      <c r="DF34" s="238"/>
      <c r="DG34" s="238"/>
      <c r="DH34" s="238"/>
      <c r="DI34" s="238"/>
      <c r="DJ34" s="238"/>
      <c r="DK34" s="238"/>
      <c r="DL34" s="238"/>
      <c r="DM34" s="238"/>
      <c r="DN34" s="238"/>
      <c r="DO34" s="238"/>
      <c r="DP34" s="238"/>
      <c r="DQ34" s="238"/>
      <c r="DR34" s="238"/>
      <c r="DS34" s="238"/>
      <c r="DT34" s="238"/>
      <c r="DU34" s="238"/>
      <c r="DV34" s="238"/>
      <c r="DW34" s="238"/>
      <c r="DX34" s="238"/>
      <c r="DY34" s="238"/>
      <c r="DZ34" s="238"/>
      <c r="EA34" s="238"/>
      <c r="EB34" s="238"/>
      <c r="EC34" s="238"/>
      <c r="ED34" s="238"/>
      <c r="EE34" s="238"/>
      <c r="EF34" s="238"/>
      <c r="EG34" s="238"/>
      <c r="EH34" s="238"/>
      <c r="EI34" s="238"/>
      <c r="EJ34" s="238"/>
      <c r="EK34" s="238"/>
      <c r="EL34" s="238"/>
      <c r="EM34" s="238"/>
      <c r="EN34" s="238"/>
      <c r="EO34" s="238"/>
      <c r="EP34" s="238"/>
      <c r="EQ34" s="238"/>
      <c r="ER34" s="238"/>
      <c r="ES34" s="238"/>
      <c r="ET34" s="238"/>
      <c r="EU34" s="238"/>
      <c r="EV34" s="238"/>
      <c r="EW34" s="238"/>
      <c r="EX34" s="238"/>
      <c r="EY34" s="238"/>
      <c r="EZ34" s="238"/>
      <c r="FA34" s="238"/>
      <c r="FB34" s="238"/>
      <c r="FC34" s="238"/>
      <c r="FD34" s="238"/>
      <c r="FE34" s="238"/>
      <c r="FF34" s="238"/>
      <c r="FG34" s="238"/>
      <c r="FH34" s="238"/>
      <c r="FI34" s="238"/>
      <c r="FJ34" s="238"/>
      <c r="FK34" s="238"/>
      <c r="FL34" s="238"/>
      <c r="FM34" s="238"/>
      <c r="FN34" s="238"/>
      <c r="FO34" s="238"/>
      <c r="FP34" s="238"/>
      <c r="FQ34" s="238"/>
      <c r="FR34" s="238"/>
      <c r="FS34" s="238"/>
      <c r="FT34" s="238"/>
      <c r="FU34" s="238"/>
      <c r="FV34" s="238"/>
      <c r="FW34" s="238"/>
      <c r="FX34" s="238"/>
      <c r="FY34" s="238"/>
      <c r="FZ34" s="238"/>
      <c r="GA34" s="238"/>
      <c r="GB34" s="238"/>
      <c r="GC34" s="238"/>
      <c r="GD34" s="238"/>
      <c r="GE34" s="238"/>
      <c r="GF34" s="238"/>
      <c r="GG34" s="238"/>
      <c r="GH34" s="238"/>
      <c r="GI34" s="238"/>
      <c r="GJ34" s="238"/>
      <c r="GK34" s="238"/>
      <c r="GL34" s="238"/>
      <c r="GM34" s="238"/>
      <c r="GN34" s="238"/>
      <c r="GO34" s="238"/>
      <c r="GP34" s="238"/>
      <c r="GQ34" s="238"/>
      <c r="GR34" s="238"/>
      <c r="GS34" s="238"/>
      <c r="GT34" s="238"/>
      <c r="GU34" s="238"/>
      <c r="GV34" s="238"/>
      <c r="GW34" s="238"/>
      <c r="GX34" s="238"/>
      <c r="GY34" s="238"/>
      <c r="GZ34" s="238"/>
      <c r="HA34" s="238"/>
      <c r="HB34" s="238"/>
      <c r="HC34" s="238"/>
      <c r="HD34" s="238"/>
      <c r="HE34" s="238"/>
      <c r="HF34" s="238"/>
      <c r="HG34" s="238"/>
      <c r="HH34" s="238"/>
      <c r="HI34" s="238"/>
      <c r="HJ34" s="238"/>
      <c r="HK34" s="238"/>
      <c r="HL34" s="238"/>
      <c r="HM34" s="238"/>
      <c r="HN34" s="238"/>
      <c r="HO34" s="238"/>
      <c r="HP34" s="238"/>
      <c r="HQ34" s="238"/>
      <c r="HR34" s="238"/>
      <c r="HS34" s="238"/>
      <c r="HT34" s="238"/>
      <c r="HU34" s="238"/>
      <c r="HV34" s="238"/>
      <c r="HW34" s="238"/>
      <c r="HX34" s="238"/>
      <c r="HY34" s="238"/>
      <c r="HZ34" s="238"/>
      <c r="IA34" s="238"/>
      <c r="IB34" s="238"/>
      <c r="IC34" s="238"/>
      <c r="ID34" s="238"/>
      <c r="IE34" s="238"/>
      <c r="IF34" s="238"/>
      <c r="IG34" s="238"/>
      <c r="IH34" s="238"/>
      <c r="II34" s="238"/>
      <c r="IJ34" s="238"/>
      <c r="IK34" s="238"/>
      <c r="IL34" s="238"/>
      <c r="IM34" s="238"/>
      <c r="IN34" s="238"/>
      <c r="IO34" s="238"/>
      <c r="IP34" s="238"/>
      <c r="IQ34" s="238"/>
      <c r="IR34" s="238"/>
      <c r="IS34" s="238"/>
      <c r="IT34" s="238"/>
      <c r="IU34" s="238"/>
      <c r="IV34" s="238"/>
    </row>
    <row r="35" spans="1:256" ht="16.5" thickBot="1" x14ac:dyDescent="0.3">
      <c r="A35" s="1188" t="s">
        <v>11</v>
      </c>
      <c r="B35" s="1189">
        <f>SUM(B34,B27)</f>
        <v>60</v>
      </c>
      <c r="C35" s="1189">
        <f t="shared" ref="C35:Q35" si="8">SUM(C34,C27)</f>
        <v>1620</v>
      </c>
      <c r="D35" s="1189">
        <f t="shared" si="8"/>
        <v>1320</v>
      </c>
      <c r="E35" s="1189">
        <f t="shared" si="8"/>
        <v>418</v>
      </c>
      <c r="F35" s="1189">
        <f t="shared" si="8"/>
        <v>792</v>
      </c>
      <c r="G35" s="1189">
        <f t="shared" si="8"/>
        <v>110</v>
      </c>
      <c r="H35" s="1189">
        <f t="shared" si="8"/>
        <v>120</v>
      </c>
      <c r="I35" s="1189">
        <f t="shared" si="8"/>
        <v>300</v>
      </c>
      <c r="J35" s="1190">
        <f t="shared" si="8"/>
        <v>52.5</v>
      </c>
      <c r="K35" s="1189">
        <f t="shared" si="8"/>
        <v>249</v>
      </c>
      <c r="L35" s="1189">
        <f t="shared" si="8"/>
        <v>451</v>
      </c>
      <c r="M35" s="1189">
        <f t="shared" si="8"/>
        <v>169</v>
      </c>
      <c r="N35" s="1189">
        <f t="shared" si="8"/>
        <v>451</v>
      </c>
      <c r="O35" s="1189">
        <f t="shared" si="8"/>
        <v>418</v>
      </c>
      <c r="P35" s="1189">
        <f t="shared" si="8"/>
        <v>902</v>
      </c>
      <c r="Q35" s="1189">
        <f t="shared" si="8"/>
        <v>1320</v>
      </c>
      <c r="R35" s="98"/>
      <c r="S35" s="239"/>
      <c r="T35" s="239"/>
      <c r="U35" s="239"/>
      <c r="V35" s="238"/>
      <c r="W35" s="238"/>
      <c r="X35" s="238"/>
      <c r="Y35" s="238"/>
      <c r="Z35" s="238"/>
      <c r="AA35" s="238"/>
      <c r="AB35" s="238"/>
      <c r="AC35" s="238"/>
      <c r="AD35" s="238"/>
      <c r="AE35" s="238"/>
      <c r="AF35" s="238"/>
      <c r="AG35" s="238"/>
      <c r="AH35" s="238"/>
      <c r="AI35" s="238"/>
      <c r="AJ35" s="238"/>
      <c r="AK35" s="238"/>
      <c r="AL35" s="238"/>
      <c r="AM35" s="238"/>
      <c r="AN35" s="238"/>
      <c r="AO35" s="238"/>
      <c r="AP35" s="238"/>
      <c r="AQ35" s="238"/>
      <c r="AR35" s="238"/>
      <c r="AS35" s="238"/>
      <c r="AT35" s="238"/>
      <c r="AU35" s="238"/>
      <c r="AV35" s="238"/>
      <c r="AW35" s="238"/>
      <c r="AX35" s="238"/>
      <c r="AY35" s="238"/>
      <c r="AZ35" s="238"/>
      <c r="BA35" s="238"/>
      <c r="BB35" s="238"/>
      <c r="BC35" s="238"/>
      <c r="BD35" s="238"/>
      <c r="BE35" s="238"/>
      <c r="BF35" s="238"/>
      <c r="BG35" s="238"/>
      <c r="BH35" s="238"/>
      <c r="BI35" s="238"/>
      <c r="BJ35" s="238"/>
      <c r="BK35" s="238"/>
      <c r="BL35" s="238"/>
      <c r="BM35" s="238"/>
      <c r="BN35" s="238"/>
      <c r="BO35" s="238"/>
      <c r="BP35" s="238"/>
      <c r="BQ35" s="238"/>
      <c r="BR35" s="238"/>
      <c r="BS35" s="238"/>
      <c r="BT35" s="238"/>
      <c r="BU35" s="238"/>
      <c r="BV35" s="238"/>
      <c r="BW35" s="238"/>
      <c r="BX35" s="238"/>
      <c r="BY35" s="238"/>
      <c r="BZ35" s="238"/>
      <c r="CA35" s="238"/>
      <c r="CB35" s="238"/>
      <c r="CC35" s="238"/>
      <c r="CD35" s="238"/>
      <c r="CE35" s="238"/>
      <c r="CF35" s="238"/>
      <c r="CG35" s="238"/>
      <c r="CH35" s="238"/>
      <c r="CI35" s="238"/>
      <c r="CJ35" s="238"/>
      <c r="CK35" s="238"/>
      <c r="CL35" s="238"/>
      <c r="CM35" s="238"/>
      <c r="CN35" s="238"/>
      <c r="CO35" s="238"/>
      <c r="CP35" s="238"/>
      <c r="CQ35" s="238"/>
      <c r="CR35" s="238"/>
      <c r="CS35" s="238"/>
      <c r="CT35" s="238"/>
      <c r="CU35" s="238"/>
      <c r="CV35" s="238"/>
      <c r="CW35" s="238"/>
      <c r="CX35" s="238"/>
      <c r="CY35" s="238"/>
      <c r="CZ35" s="238"/>
      <c r="DA35" s="238"/>
      <c r="DB35" s="238"/>
      <c r="DC35" s="238"/>
      <c r="DD35" s="238"/>
      <c r="DE35" s="238"/>
      <c r="DF35" s="238"/>
      <c r="DG35" s="238"/>
      <c r="DH35" s="238"/>
      <c r="DI35" s="238"/>
      <c r="DJ35" s="238"/>
      <c r="DK35" s="238"/>
      <c r="DL35" s="238"/>
      <c r="DM35" s="238"/>
      <c r="DN35" s="238"/>
      <c r="DO35" s="238"/>
      <c r="DP35" s="238"/>
      <c r="DQ35" s="238"/>
      <c r="DR35" s="238"/>
      <c r="DS35" s="238"/>
      <c r="DT35" s="238"/>
      <c r="DU35" s="238"/>
      <c r="DV35" s="238"/>
      <c r="DW35" s="238"/>
      <c r="DX35" s="238"/>
      <c r="DY35" s="238"/>
      <c r="DZ35" s="238"/>
      <c r="EA35" s="238"/>
      <c r="EB35" s="238"/>
      <c r="EC35" s="238"/>
      <c r="ED35" s="238"/>
      <c r="EE35" s="238"/>
      <c r="EF35" s="238"/>
      <c r="EG35" s="238"/>
      <c r="EH35" s="238"/>
      <c r="EI35" s="238"/>
      <c r="EJ35" s="238"/>
      <c r="EK35" s="238"/>
      <c r="EL35" s="238"/>
      <c r="EM35" s="238"/>
      <c r="EN35" s="238"/>
      <c r="EO35" s="238"/>
      <c r="EP35" s="238"/>
      <c r="EQ35" s="238"/>
      <c r="ER35" s="238"/>
      <c r="ES35" s="238"/>
      <c r="ET35" s="238"/>
      <c r="EU35" s="238"/>
      <c r="EV35" s="238"/>
      <c r="EW35" s="238"/>
      <c r="EX35" s="238"/>
      <c r="EY35" s="238"/>
      <c r="EZ35" s="238"/>
      <c r="FA35" s="238"/>
      <c r="FB35" s="238"/>
      <c r="FC35" s="238"/>
      <c r="FD35" s="238"/>
      <c r="FE35" s="238"/>
      <c r="FF35" s="238"/>
      <c r="FG35" s="238"/>
      <c r="FH35" s="238"/>
      <c r="FI35" s="238"/>
      <c r="FJ35" s="238"/>
      <c r="FK35" s="238"/>
      <c r="FL35" s="238"/>
      <c r="FM35" s="238"/>
      <c r="FN35" s="238"/>
      <c r="FO35" s="238"/>
      <c r="FP35" s="238"/>
      <c r="FQ35" s="238"/>
      <c r="FR35" s="238"/>
      <c r="FS35" s="238"/>
      <c r="FT35" s="238"/>
      <c r="FU35" s="238"/>
      <c r="FV35" s="238"/>
      <c r="FW35" s="238"/>
      <c r="FX35" s="238"/>
      <c r="FY35" s="238"/>
      <c r="FZ35" s="238"/>
      <c r="GA35" s="238"/>
      <c r="GB35" s="238"/>
      <c r="GC35" s="238"/>
      <c r="GD35" s="238"/>
      <c r="GE35" s="238"/>
      <c r="GF35" s="238"/>
      <c r="GG35" s="238"/>
      <c r="GH35" s="238"/>
      <c r="GI35" s="238"/>
      <c r="GJ35" s="238"/>
      <c r="GK35" s="238"/>
      <c r="GL35" s="238"/>
      <c r="GM35" s="238"/>
      <c r="GN35" s="238"/>
      <c r="GO35" s="238"/>
      <c r="GP35" s="238"/>
      <c r="GQ35" s="238"/>
      <c r="GR35" s="238"/>
      <c r="GS35" s="238"/>
      <c r="GT35" s="238"/>
      <c r="GU35" s="238"/>
      <c r="GV35" s="238"/>
      <c r="GW35" s="238"/>
      <c r="GX35" s="238"/>
      <c r="GY35" s="238"/>
      <c r="GZ35" s="238"/>
      <c r="HA35" s="238"/>
      <c r="HB35" s="238"/>
      <c r="HC35" s="238"/>
      <c r="HD35" s="238"/>
      <c r="HE35" s="238"/>
      <c r="HF35" s="238"/>
      <c r="HG35" s="238"/>
      <c r="HH35" s="238"/>
      <c r="HI35" s="238"/>
      <c r="HJ35" s="238"/>
      <c r="HK35" s="238"/>
      <c r="HL35" s="238"/>
      <c r="HM35" s="238"/>
      <c r="HN35" s="238"/>
      <c r="HO35" s="238"/>
      <c r="HP35" s="238"/>
      <c r="HQ35" s="238"/>
      <c r="HR35" s="238"/>
      <c r="HS35" s="238"/>
      <c r="HT35" s="238"/>
      <c r="HU35" s="238"/>
      <c r="HV35" s="238"/>
      <c r="HW35" s="238"/>
      <c r="HX35" s="238"/>
      <c r="HY35" s="238"/>
      <c r="HZ35" s="238"/>
      <c r="IA35" s="238"/>
      <c r="IB35" s="238"/>
      <c r="IC35" s="238"/>
      <c r="ID35" s="238"/>
      <c r="IE35" s="238"/>
      <c r="IF35" s="238"/>
      <c r="IG35" s="238"/>
      <c r="IH35" s="238"/>
      <c r="II35" s="238"/>
      <c r="IJ35" s="238"/>
      <c r="IK35" s="238"/>
      <c r="IL35" s="238"/>
      <c r="IM35" s="238"/>
      <c r="IN35" s="238"/>
      <c r="IO35" s="238"/>
      <c r="IP35" s="238"/>
      <c r="IQ35" s="238"/>
      <c r="IR35" s="238"/>
      <c r="IS35" s="238"/>
      <c r="IT35" s="238"/>
      <c r="IU35" s="238"/>
      <c r="IV35" s="238"/>
    </row>
    <row r="36" spans="1:256" ht="16.5" thickBot="1" x14ac:dyDescent="0.3">
      <c r="A36" s="566" t="s">
        <v>294</v>
      </c>
      <c r="B36" s="1191">
        <v>3</v>
      </c>
      <c r="C36" s="266"/>
      <c r="D36" s="266">
        <v>66</v>
      </c>
      <c r="E36" s="1192"/>
      <c r="F36" s="1193"/>
      <c r="G36" s="1191"/>
      <c r="H36" s="1191"/>
      <c r="I36" s="1191"/>
      <c r="J36" s="1192"/>
      <c r="K36" s="1191"/>
      <c r="L36" s="1191"/>
      <c r="M36" s="1191"/>
      <c r="N36" s="1191"/>
      <c r="O36" s="1191">
        <v>20</v>
      </c>
      <c r="P36" s="1191">
        <v>46</v>
      </c>
      <c r="Q36" s="1191">
        <v>66</v>
      </c>
      <c r="R36" s="98"/>
      <c r="S36" s="239"/>
      <c r="T36" s="239"/>
      <c r="U36" s="239"/>
      <c r="V36" s="238"/>
      <c r="W36" s="238"/>
      <c r="X36" s="238"/>
      <c r="Y36" s="238"/>
      <c r="Z36" s="238"/>
      <c r="AA36" s="238"/>
      <c r="AB36" s="238"/>
      <c r="AC36" s="238"/>
      <c r="AD36" s="238"/>
      <c r="AE36" s="238"/>
      <c r="AF36" s="238"/>
      <c r="AG36" s="238"/>
      <c r="AH36" s="238"/>
      <c r="AI36" s="238"/>
      <c r="AJ36" s="238"/>
      <c r="AK36" s="238"/>
      <c r="AL36" s="238"/>
      <c r="AM36" s="238"/>
      <c r="AN36" s="238"/>
      <c r="AO36" s="238"/>
      <c r="AP36" s="238"/>
      <c r="AQ36" s="238"/>
      <c r="AR36" s="238"/>
      <c r="AS36" s="238"/>
      <c r="AT36" s="238"/>
      <c r="AU36" s="238"/>
      <c r="AV36" s="238"/>
      <c r="AW36" s="238"/>
      <c r="AX36" s="238"/>
      <c r="AY36" s="238"/>
      <c r="AZ36" s="238"/>
      <c r="BA36" s="238"/>
      <c r="BB36" s="238"/>
      <c r="BC36" s="238"/>
      <c r="BD36" s="238"/>
      <c r="BE36" s="238"/>
      <c r="BF36" s="238"/>
      <c r="BG36" s="238"/>
      <c r="BH36" s="238"/>
      <c r="BI36" s="238"/>
      <c r="BJ36" s="238"/>
      <c r="BK36" s="238"/>
      <c r="BL36" s="238"/>
      <c r="BM36" s="238"/>
      <c r="BN36" s="238"/>
      <c r="BO36" s="238"/>
      <c r="BP36" s="238"/>
      <c r="BQ36" s="238"/>
      <c r="BR36" s="238"/>
      <c r="BS36" s="238"/>
      <c r="BT36" s="238"/>
      <c r="BU36" s="238"/>
      <c r="BV36" s="238"/>
      <c r="BW36" s="238"/>
      <c r="BX36" s="238"/>
      <c r="BY36" s="238"/>
      <c r="BZ36" s="238"/>
      <c r="CA36" s="238"/>
      <c r="CB36" s="238"/>
      <c r="CC36" s="238"/>
      <c r="CD36" s="238"/>
      <c r="CE36" s="238"/>
      <c r="CF36" s="238"/>
      <c r="CG36" s="238"/>
      <c r="CH36" s="238"/>
      <c r="CI36" s="238"/>
      <c r="CJ36" s="238"/>
      <c r="CK36" s="238"/>
      <c r="CL36" s="238"/>
      <c r="CM36" s="238"/>
      <c r="CN36" s="238"/>
      <c r="CO36" s="238"/>
      <c r="CP36" s="238"/>
      <c r="CQ36" s="238"/>
      <c r="CR36" s="238"/>
      <c r="CS36" s="238"/>
      <c r="CT36" s="238"/>
      <c r="CU36" s="238"/>
      <c r="CV36" s="238"/>
      <c r="CW36" s="238"/>
      <c r="CX36" s="238"/>
      <c r="CY36" s="238"/>
      <c r="CZ36" s="238"/>
      <c r="DA36" s="238"/>
      <c r="DB36" s="238"/>
      <c r="DC36" s="238"/>
      <c r="DD36" s="238"/>
      <c r="DE36" s="238"/>
      <c r="DF36" s="238"/>
      <c r="DG36" s="238"/>
      <c r="DH36" s="238"/>
      <c r="DI36" s="238"/>
      <c r="DJ36" s="238"/>
      <c r="DK36" s="238"/>
      <c r="DL36" s="238"/>
      <c r="DM36" s="238"/>
      <c r="DN36" s="238"/>
      <c r="DO36" s="238"/>
      <c r="DP36" s="238"/>
      <c r="DQ36" s="238"/>
      <c r="DR36" s="238"/>
      <c r="DS36" s="238"/>
      <c r="DT36" s="238"/>
      <c r="DU36" s="238"/>
      <c r="DV36" s="238"/>
      <c r="DW36" s="238"/>
      <c r="DX36" s="238"/>
      <c r="DY36" s="238"/>
      <c r="DZ36" s="238"/>
      <c r="EA36" s="238"/>
      <c r="EB36" s="238"/>
      <c r="EC36" s="238"/>
      <c r="ED36" s="238"/>
      <c r="EE36" s="238"/>
      <c r="EF36" s="238"/>
      <c r="EG36" s="238"/>
      <c r="EH36" s="238"/>
      <c r="EI36" s="238"/>
      <c r="EJ36" s="238"/>
      <c r="EK36" s="238"/>
      <c r="EL36" s="238"/>
      <c r="EM36" s="238"/>
      <c r="EN36" s="238"/>
      <c r="EO36" s="238"/>
      <c r="EP36" s="238"/>
      <c r="EQ36" s="238"/>
      <c r="ER36" s="238"/>
      <c r="ES36" s="238"/>
      <c r="ET36" s="238"/>
      <c r="EU36" s="238"/>
      <c r="EV36" s="238"/>
      <c r="EW36" s="238"/>
      <c r="EX36" s="238"/>
      <c r="EY36" s="238"/>
      <c r="EZ36" s="238"/>
      <c r="FA36" s="238"/>
      <c r="FB36" s="238"/>
      <c r="FC36" s="238"/>
      <c r="FD36" s="238"/>
      <c r="FE36" s="238"/>
      <c r="FF36" s="238"/>
      <c r="FG36" s="238"/>
      <c r="FH36" s="238"/>
      <c r="FI36" s="238"/>
      <c r="FJ36" s="238"/>
      <c r="FK36" s="238"/>
      <c r="FL36" s="238"/>
      <c r="FM36" s="238"/>
      <c r="FN36" s="238"/>
      <c r="FO36" s="238"/>
      <c r="FP36" s="238"/>
      <c r="FQ36" s="238"/>
      <c r="FR36" s="238"/>
      <c r="FS36" s="238"/>
      <c r="FT36" s="238"/>
      <c r="FU36" s="238"/>
      <c r="FV36" s="238"/>
      <c r="FW36" s="238"/>
      <c r="FX36" s="238"/>
      <c r="FY36" s="238"/>
      <c r="FZ36" s="238"/>
      <c r="GA36" s="238"/>
      <c r="GB36" s="238"/>
      <c r="GC36" s="238"/>
      <c r="GD36" s="238"/>
      <c r="GE36" s="238"/>
      <c r="GF36" s="238"/>
      <c r="GG36" s="238"/>
      <c r="GH36" s="238"/>
      <c r="GI36" s="238"/>
      <c r="GJ36" s="238"/>
      <c r="GK36" s="238"/>
      <c r="GL36" s="238"/>
      <c r="GM36" s="238"/>
      <c r="GN36" s="238"/>
      <c r="GO36" s="238"/>
      <c r="GP36" s="238"/>
      <c r="GQ36" s="238"/>
      <c r="GR36" s="238"/>
      <c r="GS36" s="238"/>
      <c r="GT36" s="238"/>
      <c r="GU36" s="238"/>
      <c r="GV36" s="238"/>
      <c r="GW36" s="238"/>
      <c r="GX36" s="238"/>
      <c r="GY36" s="238"/>
      <c r="GZ36" s="238"/>
      <c r="HA36" s="238"/>
      <c r="HB36" s="238"/>
      <c r="HC36" s="238"/>
      <c r="HD36" s="238"/>
      <c r="HE36" s="238"/>
      <c r="HF36" s="238"/>
      <c r="HG36" s="238"/>
      <c r="HH36" s="238"/>
      <c r="HI36" s="238"/>
      <c r="HJ36" s="238"/>
      <c r="HK36" s="238"/>
      <c r="HL36" s="238"/>
      <c r="HM36" s="238"/>
      <c r="HN36" s="238"/>
      <c r="HO36" s="238"/>
      <c r="HP36" s="238"/>
      <c r="HQ36" s="238"/>
      <c r="HR36" s="238"/>
      <c r="HS36" s="238"/>
      <c r="HT36" s="238"/>
      <c r="HU36" s="238"/>
      <c r="HV36" s="238"/>
      <c r="HW36" s="238"/>
      <c r="HX36" s="238"/>
      <c r="HY36" s="238"/>
      <c r="HZ36" s="238"/>
      <c r="IA36" s="238"/>
      <c r="IB36" s="238"/>
      <c r="IC36" s="238"/>
      <c r="ID36" s="238"/>
      <c r="IE36" s="238"/>
      <c r="IF36" s="238"/>
      <c r="IG36" s="238"/>
      <c r="IH36" s="238"/>
      <c r="II36" s="238"/>
      <c r="IJ36" s="238"/>
      <c r="IK36" s="238"/>
      <c r="IL36" s="238"/>
      <c r="IM36" s="238"/>
      <c r="IN36" s="238"/>
      <c r="IO36" s="238"/>
      <c r="IP36" s="238"/>
      <c r="IQ36" s="238"/>
      <c r="IR36" s="238"/>
      <c r="IS36" s="238"/>
      <c r="IT36" s="238"/>
      <c r="IU36" s="238"/>
      <c r="IV36" s="238"/>
    </row>
    <row r="37" spans="1:256" ht="15.75" x14ac:dyDescent="0.25">
      <c r="A37" s="576"/>
      <c r="B37" s="577"/>
      <c r="C37" s="378"/>
      <c r="D37" s="578"/>
      <c r="E37" s="234"/>
      <c r="F37" s="234"/>
      <c r="G37" s="234"/>
      <c r="H37" s="234"/>
      <c r="I37" s="234"/>
      <c r="J37" s="234"/>
      <c r="K37" s="234"/>
      <c r="L37" s="234"/>
      <c r="M37" s="580"/>
      <c r="N37" s="580"/>
      <c r="O37" s="581"/>
      <c r="P37" s="580"/>
      <c r="Q37" s="578"/>
    </row>
    <row r="38" spans="1:256" x14ac:dyDescent="0.2">
      <c r="D38" s="230"/>
      <c r="J38" s="230"/>
      <c r="K38" s="230"/>
      <c r="L38" s="230"/>
      <c r="M38" s="230"/>
      <c r="N38" s="230"/>
      <c r="O38" s="230"/>
      <c r="P38" s="230"/>
    </row>
    <row r="39" spans="1:256" x14ac:dyDescent="0.2">
      <c r="D39" s="230"/>
      <c r="J39" s="230"/>
      <c r="K39" s="230"/>
      <c r="L39" s="230"/>
      <c r="M39" s="230"/>
      <c r="N39" s="230"/>
      <c r="O39" s="230"/>
      <c r="P39" s="230"/>
    </row>
    <row r="41" spans="1:256" x14ac:dyDescent="0.2">
      <c r="A41" s="231"/>
    </row>
  </sheetData>
  <mergeCells count="24">
    <mergeCell ref="Q13:Q14"/>
    <mergeCell ref="A10:P10"/>
    <mergeCell ref="A11:A15"/>
    <mergeCell ref="B11:B15"/>
    <mergeCell ref="C11:C15"/>
    <mergeCell ref="D11:D15"/>
    <mergeCell ref="E11:E15"/>
    <mergeCell ref="F11:F15"/>
    <mergeCell ref="G11:G15"/>
    <mergeCell ref="H11:H15"/>
    <mergeCell ref="I11:I15"/>
    <mergeCell ref="J11:J15"/>
    <mergeCell ref="K11:Q11"/>
    <mergeCell ref="K12:P12"/>
    <mergeCell ref="K13:L13"/>
    <mergeCell ref="M13:N13"/>
    <mergeCell ref="O13:P14"/>
    <mergeCell ref="A8:Q9"/>
    <mergeCell ref="A1:Q1"/>
    <mergeCell ref="A2:Q2"/>
    <mergeCell ref="A3:Q3"/>
    <mergeCell ref="A5:M5"/>
    <mergeCell ref="A6:F6"/>
    <mergeCell ref="A7:P7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IV37"/>
  <sheetViews>
    <sheetView workbookViewId="0">
      <selection activeCell="B38" sqref="B38"/>
    </sheetView>
  </sheetViews>
  <sheetFormatPr defaultRowHeight="12.75" x14ac:dyDescent="0.2"/>
  <cols>
    <col min="1" max="1" width="70.7109375" style="229" customWidth="1"/>
    <col min="2" max="2" width="6.42578125" style="230" customWidth="1"/>
    <col min="3" max="3" width="5.85546875" style="230" customWidth="1"/>
    <col min="4" max="4" width="6.140625" style="229" customWidth="1"/>
    <col min="5" max="5" width="6.42578125" style="230" customWidth="1"/>
    <col min="6" max="6" width="5.7109375" style="230" customWidth="1"/>
    <col min="7" max="8" width="6.42578125" style="230" customWidth="1"/>
    <col min="9" max="9" width="5.7109375" style="230" customWidth="1"/>
    <col min="10" max="16" width="5.7109375" style="229" customWidth="1"/>
    <col min="17" max="18" width="8.85546875" style="229"/>
    <col min="19" max="19" width="10.140625" style="229" bestFit="1" customWidth="1"/>
    <col min="20" max="20" width="9.42578125" style="229" bestFit="1" customWidth="1"/>
    <col min="21" max="256" width="8.85546875" style="229"/>
  </cols>
  <sheetData>
    <row r="1" spans="1:256" ht="15.75" x14ac:dyDescent="0.25">
      <c r="A1" s="378"/>
      <c r="B1" s="1648"/>
      <c r="C1" s="1648"/>
      <c r="D1" s="1648"/>
      <c r="J1" s="383"/>
      <c r="K1" s="230"/>
      <c r="L1" s="230"/>
      <c r="M1" s="230"/>
      <c r="N1" s="230"/>
      <c r="O1" s="230"/>
      <c r="P1" s="230"/>
      <c r="Q1" s="230"/>
      <c r="R1" s="230"/>
      <c r="S1" s="230"/>
      <c r="T1" s="1137"/>
      <c r="U1" s="230"/>
      <c r="V1" s="230"/>
      <c r="W1" s="230"/>
      <c r="X1" s="230"/>
      <c r="Y1" s="230"/>
      <c r="Z1" s="230"/>
      <c r="AA1" s="230"/>
      <c r="AB1" s="230"/>
      <c r="AC1" s="230"/>
      <c r="AD1" s="230"/>
      <c r="AE1" s="230"/>
      <c r="AF1" s="230"/>
      <c r="AG1" s="230"/>
      <c r="AH1" s="230"/>
      <c r="AI1" s="230"/>
      <c r="AJ1" s="230"/>
      <c r="AK1" s="230"/>
      <c r="AL1" s="230"/>
      <c r="AM1" s="230"/>
      <c r="AN1" s="230"/>
      <c r="AO1" s="230"/>
      <c r="AP1" s="230"/>
      <c r="AQ1" s="230"/>
      <c r="AR1" s="230"/>
      <c r="AS1" s="230"/>
      <c r="AT1" s="230"/>
      <c r="AU1" s="230"/>
      <c r="AV1" s="230"/>
      <c r="AW1" s="230"/>
      <c r="AX1" s="230"/>
      <c r="AY1" s="230"/>
      <c r="AZ1" s="230"/>
      <c r="BA1" s="230"/>
      <c r="BB1" s="230"/>
      <c r="BC1" s="230"/>
      <c r="BD1" s="230"/>
      <c r="BE1" s="230"/>
      <c r="BF1" s="230"/>
      <c r="BG1" s="230"/>
      <c r="BH1" s="230"/>
      <c r="BI1" s="230"/>
      <c r="BJ1" s="230"/>
      <c r="BK1" s="230"/>
      <c r="BL1" s="230"/>
      <c r="BM1" s="230"/>
      <c r="BN1" s="230"/>
      <c r="BO1" s="230"/>
      <c r="BP1" s="230"/>
      <c r="BQ1" s="230"/>
      <c r="BR1" s="230"/>
      <c r="BS1" s="230"/>
      <c r="BT1" s="230"/>
      <c r="BU1" s="230"/>
      <c r="BV1" s="230"/>
      <c r="BW1" s="230"/>
      <c r="BX1" s="230"/>
      <c r="BY1" s="230"/>
      <c r="BZ1" s="230"/>
      <c r="CA1" s="230"/>
      <c r="CB1" s="230"/>
      <c r="CC1" s="230"/>
      <c r="CD1" s="230"/>
      <c r="CE1" s="230"/>
      <c r="CF1" s="230"/>
      <c r="CG1" s="230"/>
      <c r="CH1" s="230"/>
      <c r="CI1" s="230"/>
      <c r="CJ1" s="230"/>
      <c r="CK1" s="230"/>
      <c r="CL1" s="230"/>
      <c r="CM1" s="230"/>
      <c r="CN1" s="230"/>
      <c r="CO1" s="230"/>
      <c r="CP1" s="230"/>
      <c r="CQ1" s="230"/>
      <c r="CR1" s="230"/>
      <c r="CS1" s="230"/>
      <c r="CT1" s="230"/>
      <c r="CU1" s="230"/>
      <c r="CV1" s="230"/>
      <c r="CW1" s="230"/>
      <c r="CX1" s="230"/>
      <c r="CY1" s="230"/>
      <c r="CZ1" s="230"/>
      <c r="DA1" s="230"/>
      <c r="DB1" s="230"/>
      <c r="DC1" s="230"/>
      <c r="DD1" s="230"/>
      <c r="DE1" s="230"/>
      <c r="DF1" s="230"/>
      <c r="DG1" s="230"/>
      <c r="DH1" s="230"/>
      <c r="DI1" s="230"/>
      <c r="DJ1" s="230"/>
      <c r="DK1" s="230"/>
      <c r="DL1" s="230"/>
      <c r="DM1" s="230"/>
      <c r="DN1" s="230"/>
      <c r="DO1" s="230"/>
      <c r="DP1" s="230"/>
      <c r="DQ1" s="230"/>
      <c r="DR1" s="230"/>
      <c r="DS1" s="230"/>
      <c r="DT1" s="230"/>
      <c r="DU1" s="230"/>
      <c r="DV1" s="230"/>
      <c r="DW1" s="230"/>
      <c r="DX1" s="230"/>
      <c r="DY1" s="230"/>
      <c r="DZ1" s="230"/>
      <c r="EA1" s="230"/>
      <c r="EB1" s="230"/>
      <c r="EC1" s="230"/>
      <c r="ED1" s="230"/>
      <c r="EE1" s="230"/>
      <c r="EF1" s="230"/>
      <c r="EG1" s="230"/>
      <c r="EH1" s="230"/>
      <c r="EI1" s="230"/>
      <c r="EJ1" s="230"/>
      <c r="EK1" s="230"/>
      <c r="EL1" s="230"/>
      <c r="EM1" s="230"/>
      <c r="EN1" s="230"/>
      <c r="EO1" s="230"/>
      <c r="EP1" s="230"/>
      <c r="EQ1" s="230"/>
      <c r="ER1" s="230"/>
      <c r="ES1" s="230"/>
      <c r="ET1" s="230"/>
      <c r="EU1" s="230"/>
      <c r="EV1" s="230"/>
      <c r="EW1" s="230"/>
      <c r="EX1" s="230"/>
      <c r="EY1" s="230"/>
      <c r="EZ1" s="230"/>
      <c r="FA1" s="230"/>
      <c r="FB1" s="230"/>
      <c r="FC1" s="230"/>
      <c r="FD1" s="230"/>
      <c r="FE1" s="230"/>
      <c r="FF1" s="230"/>
      <c r="FG1" s="230"/>
      <c r="FH1" s="230"/>
      <c r="FI1" s="230"/>
      <c r="FJ1" s="230"/>
      <c r="FK1" s="230"/>
      <c r="FL1" s="230"/>
      <c r="FM1" s="230"/>
      <c r="FN1" s="230"/>
      <c r="FO1" s="230"/>
      <c r="FP1" s="230"/>
      <c r="FQ1" s="230"/>
      <c r="FR1" s="230"/>
      <c r="FS1" s="230"/>
      <c r="FT1" s="230"/>
      <c r="FU1" s="230"/>
      <c r="FV1" s="230"/>
      <c r="FW1" s="230"/>
      <c r="FX1" s="230"/>
      <c r="FY1" s="230"/>
      <c r="FZ1" s="230"/>
      <c r="GA1" s="230"/>
      <c r="GB1" s="230"/>
      <c r="GC1" s="230"/>
      <c r="GD1" s="230"/>
      <c r="GE1" s="230"/>
      <c r="GF1" s="230"/>
      <c r="GG1" s="230"/>
      <c r="GH1" s="230"/>
      <c r="GI1" s="230"/>
      <c r="GJ1" s="230"/>
      <c r="GK1" s="230"/>
      <c r="GL1" s="230"/>
      <c r="GM1" s="230"/>
      <c r="GN1" s="230"/>
      <c r="GO1" s="230"/>
      <c r="GP1" s="230"/>
      <c r="GQ1" s="230"/>
      <c r="GR1" s="230"/>
      <c r="GS1" s="230"/>
      <c r="GT1" s="230"/>
      <c r="GU1" s="230"/>
      <c r="GV1" s="230"/>
      <c r="GW1" s="230"/>
      <c r="GX1" s="230"/>
      <c r="GY1" s="230"/>
      <c r="GZ1" s="230"/>
      <c r="HA1" s="230"/>
      <c r="HB1" s="230"/>
      <c r="HC1" s="230"/>
      <c r="HD1" s="230"/>
      <c r="HE1" s="230"/>
      <c r="HF1" s="230"/>
      <c r="HG1" s="230"/>
      <c r="HH1" s="230"/>
      <c r="HI1" s="230"/>
      <c r="HJ1" s="230"/>
      <c r="HK1" s="230"/>
      <c r="HL1" s="230"/>
      <c r="HM1" s="230"/>
      <c r="HN1" s="230"/>
      <c r="HO1" s="230"/>
      <c r="HP1" s="230"/>
      <c r="HQ1" s="230"/>
      <c r="HR1" s="230"/>
      <c r="HS1" s="230"/>
      <c r="HT1" s="230"/>
      <c r="HU1" s="230"/>
      <c r="HV1" s="230"/>
      <c r="HW1" s="230"/>
      <c r="HX1" s="230"/>
      <c r="HY1" s="230"/>
      <c r="HZ1" s="230"/>
      <c r="IA1" s="230"/>
      <c r="IB1" s="230"/>
      <c r="IC1" s="230"/>
      <c r="ID1" s="230"/>
      <c r="IE1" s="230"/>
      <c r="IF1" s="230"/>
      <c r="IG1" s="230"/>
      <c r="IH1" s="230"/>
      <c r="II1" s="230"/>
      <c r="IJ1" s="230"/>
      <c r="IK1" s="230"/>
      <c r="IL1" s="230"/>
      <c r="IM1" s="230"/>
      <c r="IN1" s="230"/>
      <c r="IO1" s="230"/>
      <c r="IP1" s="230"/>
      <c r="IQ1" s="230"/>
      <c r="IR1" s="230"/>
      <c r="IS1" s="230"/>
      <c r="IT1" s="230"/>
      <c r="IU1" s="230"/>
      <c r="IV1" s="230"/>
    </row>
    <row r="2" spans="1:256" ht="15.75" x14ac:dyDescent="0.2">
      <c r="A2" s="1569" t="s">
        <v>295</v>
      </c>
      <c r="B2" s="1569"/>
      <c r="C2" s="1569"/>
      <c r="D2" s="1569"/>
      <c r="E2" s="1569"/>
      <c r="F2" s="1569"/>
      <c r="G2" s="1569"/>
      <c r="H2" s="1569"/>
      <c r="I2" s="1569"/>
      <c r="J2" s="1569"/>
      <c r="K2" s="1569"/>
      <c r="L2" s="1569"/>
      <c r="M2" s="1569"/>
      <c r="N2" s="1569"/>
      <c r="O2" s="1569"/>
      <c r="P2" s="1569"/>
      <c r="Q2" s="1569"/>
      <c r="T2" s="1136"/>
    </row>
    <row r="3" spans="1:256" ht="15.75" x14ac:dyDescent="0.2">
      <c r="A3" s="1569" t="s">
        <v>4</v>
      </c>
      <c r="B3" s="1569"/>
      <c r="C3" s="1569"/>
      <c r="D3" s="1569"/>
      <c r="E3" s="1569"/>
      <c r="F3" s="1569"/>
      <c r="G3" s="1569"/>
      <c r="H3" s="1569"/>
      <c r="I3" s="1569"/>
      <c r="J3" s="1569"/>
      <c r="K3" s="1569"/>
      <c r="L3" s="1569"/>
      <c r="M3" s="1569"/>
      <c r="N3" s="1569"/>
      <c r="O3" s="1569"/>
      <c r="P3" s="1569"/>
      <c r="Q3" s="1569"/>
      <c r="T3" s="1136"/>
    </row>
    <row r="4" spans="1:256" ht="15.75" x14ac:dyDescent="0.2">
      <c r="A4" s="1569" t="s">
        <v>283</v>
      </c>
      <c r="B4" s="1569"/>
      <c r="C4" s="1569"/>
      <c r="D4" s="1569"/>
      <c r="E4" s="1569"/>
      <c r="F4" s="1569"/>
      <c r="G4" s="1569"/>
      <c r="H4" s="1569"/>
      <c r="I4" s="1569"/>
      <c r="J4" s="1569"/>
      <c r="K4" s="1569"/>
      <c r="L4" s="1569"/>
      <c r="M4" s="1569"/>
      <c r="N4" s="1569"/>
      <c r="O4" s="1569"/>
      <c r="P4" s="1569"/>
      <c r="Q4" s="1569"/>
      <c r="T4" s="1136"/>
    </row>
    <row r="5" spans="1:256" ht="15.75" x14ac:dyDescent="0.25">
      <c r="A5" s="218"/>
      <c r="B5" s="218"/>
      <c r="C5" s="218"/>
      <c r="D5" s="218"/>
      <c r="E5" s="218"/>
      <c r="F5" s="218"/>
      <c r="G5" s="218"/>
      <c r="H5" s="218"/>
      <c r="I5" s="218"/>
      <c r="J5" s="218"/>
      <c r="K5" s="218"/>
      <c r="L5" s="218"/>
      <c r="M5" s="218"/>
      <c r="N5" s="218"/>
      <c r="O5" s="218"/>
      <c r="P5" s="218"/>
      <c r="T5" s="1136"/>
    </row>
    <row r="6" spans="1:256" ht="15.75" x14ac:dyDescent="0.25">
      <c r="A6" s="1582" t="s">
        <v>296</v>
      </c>
      <c r="B6" s="1582"/>
      <c r="C6" s="1582"/>
      <c r="D6" s="1582"/>
      <c r="E6" s="1582"/>
      <c r="F6" s="1582"/>
      <c r="G6" s="1582"/>
      <c r="H6" s="1582"/>
      <c r="I6" s="1582"/>
      <c r="J6" s="1582"/>
      <c r="K6" s="1582"/>
      <c r="L6" s="1582"/>
      <c r="M6" s="1582"/>
      <c r="N6" s="379"/>
      <c r="O6" s="379"/>
      <c r="P6" s="379"/>
      <c r="T6" s="1136"/>
    </row>
    <row r="7" spans="1:256" ht="15.75" x14ac:dyDescent="0.25">
      <c r="A7" s="1574" t="s">
        <v>138</v>
      </c>
      <c r="B7" s="1574"/>
      <c r="C7" s="1574"/>
      <c r="D7" s="1574"/>
      <c r="E7" s="1574"/>
      <c r="F7" s="1574"/>
      <c r="G7" s="378"/>
      <c r="H7" s="378"/>
      <c r="I7" s="378"/>
      <c r="J7" s="238"/>
      <c r="K7" s="238"/>
      <c r="L7" s="238"/>
      <c r="M7" s="238"/>
      <c r="N7" s="238"/>
      <c r="O7" s="238"/>
      <c r="P7" s="238"/>
      <c r="T7" s="1136"/>
    </row>
    <row r="8" spans="1:256" ht="15.75" x14ac:dyDescent="0.25">
      <c r="A8" s="1586" t="s">
        <v>139</v>
      </c>
      <c r="B8" s="1586"/>
      <c r="C8" s="1586"/>
      <c r="D8" s="1586"/>
      <c r="E8" s="1586"/>
      <c r="F8" s="1586"/>
      <c r="G8" s="1586"/>
      <c r="H8" s="1586"/>
      <c r="I8" s="1586"/>
      <c r="J8" s="1586"/>
      <c r="K8" s="1586"/>
      <c r="L8" s="1586"/>
      <c r="M8" s="1586"/>
      <c r="N8" s="1586"/>
      <c r="O8" s="1586"/>
      <c r="P8" s="1586"/>
      <c r="T8" s="1136"/>
    </row>
    <row r="9" spans="1:256" x14ac:dyDescent="0.2">
      <c r="A9" s="1574" t="s">
        <v>140</v>
      </c>
      <c r="B9" s="1574"/>
      <c r="C9" s="1574"/>
      <c r="D9" s="1574"/>
      <c r="E9" s="1574"/>
      <c r="F9" s="1574"/>
      <c r="G9" s="1574"/>
      <c r="H9" s="1574"/>
      <c r="I9" s="1574"/>
      <c r="J9" s="1574"/>
      <c r="K9" s="1574"/>
      <c r="L9" s="1574"/>
      <c r="M9" s="1574"/>
      <c r="N9" s="1574"/>
      <c r="O9" s="1574"/>
      <c r="P9" s="1574"/>
      <c r="Q9" s="1574"/>
    </row>
    <row r="10" spans="1:256" x14ac:dyDescent="0.2">
      <c r="A10" s="1574"/>
      <c r="B10" s="1574"/>
      <c r="C10" s="1574"/>
      <c r="D10" s="1574"/>
      <c r="E10" s="1574"/>
      <c r="F10" s="1574"/>
      <c r="G10" s="1574"/>
      <c r="H10" s="1574"/>
      <c r="I10" s="1574"/>
      <c r="J10" s="1574"/>
      <c r="K10" s="1574"/>
      <c r="L10" s="1574"/>
      <c r="M10" s="1574"/>
      <c r="N10" s="1574"/>
      <c r="O10" s="1574"/>
      <c r="P10" s="1574"/>
      <c r="Q10" s="1574"/>
    </row>
    <row r="11" spans="1:256" ht="16.5" thickBot="1" x14ac:dyDescent="0.3">
      <c r="A11" s="1583" t="s">
        <v>297</v>
      </c>
      <c r="B11" s="1583"/>
      <c r="C11" s="1583"/>
      <c r="D11" s="1583"/>
      <c r="E11" s="1583"/>
      <c r="F11" s="1583"/>
      <c r="G11" s="1583"/>
      <c r="H11" s="1583"/>
      <c r="I11" s="1583"/>
      <c r="J11" s="1583"/>
      <c r="K11" s="1583"/>
      <c r="L11" s="1583"/>
      <c r="M11" s="1583"/>
      <c r="N11" s="1583"/>
      <c r="O11" s="1583"/>
      <c r="P11" s="1583"/>
    </row>
    <row r="12" spans="1:256" ht="13.5" thickBot="1" x14ac:dyDescent="0.25">
      <c r="A12" s="1580" t="s">
        <v>23</v>
      </c>
      <c r="B12" s="1575" t="s">
        <v>14</v>
      </c>
      <c r="C12" s="1590" t="s">
        <v>26</v>
      </c>
      <c r="D12" s="1577" t="s">
        <v>27</v>
      </c>
      <c r="E12" s="1575" t="s">
        <v>1</v>
      </c>
      <c r="F12" s="1570" t="s">
        <v>28</v>
      </c>
      <c r="G12" s="1575" t="s">
        <v>29</v>
      </c>
      <c r="H12" s="1577" t="s">
        <v>30</v>
      </c>
      <c r="I12" s="1575" t="s">
        <v>16</v>
      </c>
      <c r="J12" s="1590" t="s">
        <v>31</v>
      </c>
      <c r="K12" s="1587" t="s">
        <v>5</v>
      </c>
      <c r="L12" s="1588"/>
      <c r="M12" s="1588"/>
      <c r="N12" s="1588"/>
      <c r="O12" s="1588"/>
      <c r="P12" s="1588"/>
      <c r="Q12" s="1589"/>
    </row>
    <row r="13" spans="1:256" ht="13.5" thickBot="1" x14ac:dyDescent="0.25">
      <c r="A13" s="1581"/>
      <c r="B13" s="1576"/>
      <c r="C13" s="1591"/>
      <c r="D13" s="1578"/>
      <c r="E13" s="1576"/>
      <c r="F13" s="1571"/>
      <c r="G13" s="1576"/>
      <c r="H13" s="1578"/>
      <c r="I13" s="1576"/>
      <c r="J13" s="1591"/>
      <c r="K13" s="1592" t="s">
        <v>12</v>
      </c>
      <c r="L13" s="1592"/>
      <c r="M13" s="1593"/>
      <c r="N13" s="1594"/>
      <c r="O13" s="1594"/>
      <c r="P13" s="1595"/>
      <c r="Q13" s="377"/>
      <c r="R13" s="331"/>
      <c r="S13" s="331"/>
      <c r="T13" s="331"/>
      <c r="U13" s="331"/>
    </row>
    <row r="14" spans="1:256" x14ac:dyDescent="0.2">
      <c r="A14" s="1581"/>
      <c r="B14" s="1576"/>
      <c r="C14" s="1591"/>
      <c r="D14" s="1578"/>
      <c r="E14" s="1576"/>
      <c r="F14" s="1571"/>
      <c r="G14" s="1576"/>
      <c r="H14" s="1578"/>
      <c r="I14" s="1576"/>
      <c r="J14" s="1591"/>
      <c r="K14" s="1573" t="s">
        <v>2</v>
      </c>
      <c r="L14" s="1579"/>
      <c r="M14" s="1572" t="s">
        <v>8</v>
      </c>
      <c r="N14" s="1573"/>
      <c r="O14" s="1596" t="s">
        <v>3</v>
      </c>
      <c r="P14" s="1597"/>
      <c r="Q14" s="1584" t="s">
        <v>3</v>
      </c>
      <c r="R14" s="331"/>
      <c r="S14" s="331"/>
      <c r="T14" s="331"/>
      <c r="U14" s="331"/>
    </row>
    <row r="15" spans="1:256" ht="13.5" thickBot="1" x14ac:dyDescent="0.25">
      <c r="A15" s="1581"/>
      <c r="B15" s="1576"/>
      <c r="C15" s="1591"/>
      <c r="D15" s="1578"/>
      <c r="E15" s="1576"/>
      <c r="F15" s="1571"/>
      <c r="G15" s="1576"/>
      <c r="H15" s="1578"/>
      <c r="I15" s="1576"/>
      <c r="J15" s="1591"/>
      <c r="K15" s="376">
        <v>20</v>
      </c>
      <c r="L15" s="375" t="s">
        <v>24</v>
      </c>
      <c r="M15" s="374">
        <v>18</v>
      </c>
      <c r="N15" s="373" t="s">
        <v>24</v>
      </c>
      <c r="O15" s="1598"/>
      <c r="P15" s="1599"/>
      <c r="Q15" s="1585"/>
      <c r="R15" s="331"/>
      <c r="S15" s="331"/>
      <c r="T15" s="331"/>
      <c r="U15" s="331"/>
    </row>
    <row r="16" spans="1:256" ht="13.5" thickBot="1" x14ac:dyDescent="0.25">
      <c r="A16" s="1581"/>
      <c r="B16" s="1576"/>
      <c r="C16" s="1604"/>
      <c r="D16" s="1600"/>
      <c r="E16" s="1601"/>
      <c r="F16" s="1603"/>
      <c r="G16" s="1601"/>
      <c r="H16" s="1600"/>
      <c r="I16" s="1601"/>
      <c r="J16" s="1604"/>
      <c r="K16" s="372" t="s">
        <v>9</v>
      </c>
      <c r="L16" s="371" t="s">
        <v>10</v>
      </c>
      <c r="M16" s="370" t="s">
        <v>9</v>
      </c>
      <c r="N16" s="369" t="s">
        <v>10</v>
      </c>
      <c r="O16" s="368" t="s">
        <v>9</v>
      </c>
      <c r="P16" s="367" t="s">
        <v>10</v>
      </c>
      <c r="Q16" s="366" t="s">
        <v>6</v>
      </c>
      <c r="R16" s="331"/>
      <c r="S16" s="331"/>
      <c r="T16" s="331"/>
      <c r="U16" s="331"/>
    </row>
    <row r="17" spans="1:256" ht="19.5" thickBot="1" x14ac:dyDescent="0.35">
      <c r="A17" s="445" t="s">
        <v>84</v>
      </c>
      <c r="B17" s="335"/>
      <c r="C17" s="335"/>
      <c r="D17" s="334"/>
      <c r="E17" s="334"/>
      <c r="F17" s="334"/>
      <c r="G17" s="334"/>
      <c r="H17" s="334"/>
      <c r="I17" s="334"/>
      <c r="J17" s="334"/>
      <c r="K17" s="333"/>
      <c r="L17" s="333"/>
      <c r="M17" s="333"/>
      <c r="N17" s="333"/>
      <c r="O17" s="333"/>
      <c r="P17" s="333"/>
      <c r="Q17" s="332"/>
      <c r="R17" s="331"/>
      <c r="S17" s="331"/>
      <c r="T17" s="331"/>
      <c r="U17" s="331"/>
    </row>
    <row r="18" spans="1:256" ht="15" x14ac:dyDescent="0.25">
      <c r="A18" s="464" t="s">
        <v>298</v>
      </c>
      <c r="B18" s="1194">
        <v>10</v>
      </c>
      <c r="C18" s="1195">
        <f>B18*27</f>
        <v>270</v>
      </c>
      <c r="D18" s="1164">
        <f>B18*18</f>
        <v>180</v>
      </c>
      <c r="E18" s="1165">
        <f>D18*0.3</f>
        <v>54</v>
      </c>
      <c r="F18" s="1166">
        <f>D18-E18</f>
        <v>126</v>
      </c>
      <c r="G18" s="969"/>
      <c r="H18" s="969">
        <f>B18*2</f>
        <v>20</v>
      </c>
      <c r="I18" s="969">
        <f>B18*9</f>
        <v>90</v>
      </c>
      <c r="J18" s="1167">
        <f>B18-1.5</f>
        <v>8.5</v>
      </c>
      <c r="K18" s="1196">
        <v>54</v>
      </c>
      <c r="L18" s="1197">
        <v>126</v>
      </c>
      <c r="M18" s="293"/>
      <c r="N18" s="292"/>
      <c r="O18" s="1168">
        <f t="shared" ref="O18:P23" si="0">SUM(K18,M18)</f>
        <v>54</v>
      </c>
      <c r="P18" s="291">
        <f t="shared" si="0"/>
        <v>126</v>
      </c>
      <c r="Q18" s="290">
        <f>SUM(O18,P18)</f>
        <v>180</v>
      </c>
      <c r="R18" s="98"/>
      <c r="S18" s="98"/>
      <c r="T18" s="98"/>
      <c r="U18" s="98"/>
      <c r="V18" s="97"/>
      <c r="W18" s="97"/>
      <c r="X18" s="97"/>
      <c r="Y18" s="97"/>
      <c r="Z18" s="97"/>
      <c r="AA18" s="97"/>
      <c r="AB18" s="97"/>
      <c r="AC18" s="97"/>
      <c r="AD18" s="97"/>
      <c r="AE18" s="97"/>
      <c r="AF18" s="97"/>
      <c r="AG18" s="97"/>
      <c r="AH18" s="97"/>
      <c r="AI18" s="97"/>
      <c r="AJ18" s="97"/>
      <c r="AK18" s="97"/>
      <c r="AL18" s="97"/>
      <c r="AM18" s="97"/>
      <c r="AN18" s="97"/>
      <c r="AO18" s="97"/>
      <c r="AP18" s="97"/>
      <c r="AQ18" s="97"/>
      <c r="AR18" s="97"/>
      <c r="AS18" s="97"/>
      <c r="AT18" s="97"/>
      <c r="AU18" s="97"/>
      <c r="AV18" s="97"/>
      <c r="AW18" s="97"/>
      <c r="AX18" s="97"/>
      <c r="AY18" s="97"/>
      <c r="AZ18" s="97"/>
      <c r="BA18" s="97"/>
      <c r="BB18" s="97"/>
      <c r="BC18" s="97"/>
      <c r="BD18" s="97"/>
      <c r="BE18" s="97"/>
      <c r="BF18" s="97"/>
      <c r="BG18" s="97"/>
      <c r="BH18" s="97"/>
      <c r="BI18" s="97"/>
      <c r="BJ18" s="97"/>
      <c r="BK18" s="97"/>
      <c r="BL18" s="97"/>
      <c r="BM18" s="97"/>
      <c r="BN18" s="97"/>
      <c r="BO18" s="97"/>
      <c r="BP18" s="97"/>
      <c r="BQ18" s="97"/>
      <c r="BR18" s="97"/>
      <c r="BS18" s="97"/>
      <c r="BT18" s="97"/>
      <c r="BU18" s="97"/>
      <c r="BV18" s="97"/>
      <c r="BW18" s="97"/>
      <c r="BX18" s="97"/>
      <c r="BY18" s="97"/>
      <c r="BZ18" s="97"/>
      <c r="CA18" s="97"/>
      <c r="CB18" s="97"/>
      <c r="CC18" s="97"/>
      <c r="CD18" s="97"/>
      <c r="CE18" s="97"/>
      <c r="CF18" s="97"/>
      <c r="CG18" s="97"/>
      <c r="CH18" s="97"/>
      <c r="CI18" s="97"/>
      <c r="CJ18" s="97"/>
      <c r="CK18" s="97"/>
      <c r="CL18" s="97"/>
      <c r="CM18" s="97"/>
      <c r="CN18" s="97"/>
      <c r="CO18" s="97"/>
      <c r="CP18" s="97"/>
      <c r="CQ18" s="97"/>
      <c r="CR18" s="97"/>
      <c r="CS18" s="97"/>
      <c r="CT18" s="97"/>
      <c r="CU18" s="97"/>
      <c r="CV18" s="97"/>
      <c r="CW18" s="97"/>
      <c r="CX18" s="97"/>
      <c r="CY18" s="97"/>
      <c r="CZ18" s="97"/>
      <c r="DA18" s="97"/>
      <c r="DB18" s="97"/>
      <c r="DC18" s="97"/>
      <c r="DD18" s="97"/>
      <c r="DE18" s="97"/>
      <c r="DF18" s="97"/>
      <c r="DG18" s="97"/>
      <c r="DH18" s="97"/>
      <c r="DI18" s="97"/>
      <c r="DJ18" s="97"/>
      <c r="DK18" s="97"/>
      <c r="DL18" s="97"/>
      <c r="DM18" s="97"/>
      <c r="DN18" s="97"/>
      <c r="DO18" s="97"/>
      <c r="DP18" s="97"/>
      <c r="DQ18" s="97"/>
      <c r="DR18" s="97"/>
      <c r="DS18" s="97"/>
      <c r="DT18" s="97"/>
      <c r="DU18" s="97"/>
      <c r="DV18" s="97"/>
      <c r="DW18" s="97"/>
      <c r="DX18" s="97"/>
      <c r="DY18" s="97"/>
      <c r="DZ18" s="97"/>
      <c r="EA18" s="97"/>
      <c r="EB18" s="97"/>
      <c r="EC18" s="97"/>
      <c r="ED18" s="97"/>
      <c r="EE18" s="97"/>
      <c r="EF18" s="97"/>
      <c r="EG18" s="97"/>
      <c r="EH18" s="97"/>
      <c r="EI18" s="97"/>
      <c r="EJ18" s="97"/>
      <c r="EK18" s="97"/>
      <c r="EL18" s="97"/>
      <c r="EM18" s="97"/>
      <c r="EN18" s="97"/>
      <c r="EO18" s="97"/>
      <c r="EP18" s="97"/>
      <c r="EQ18" s="97"/>
      <c r="ER18" s="97"/>
      <c r="ES18" s="97"/>
      <c r="ET18" s="97"/>
      <c r="EU18" s="97"/>
      <c r="EV18" s="97"/>
      <c r="EW18" s="97"/>
      <c r="EX18" s="97"/>
      <c r="EY18" s="97"/>
      <c r="EZ18" s="97"/>
      <c r="FA18" s="97"/>
      <c r="FB18" s="97"/>
      <c r="FC18" s="97"/>
      <c r="FD18" s="97"/>
      <c r="FE18" s="97"/>
      <c r="FF18" s="97"/>
      <c r="FG18" s="97"/>
      <c r="FH18" s="97"/>
      <c r="FI18" s="97"/>
      <c r="FJ18" s="97"/>
      <c r="FK18" s="97"/>
      <c r="FL18" s="97"/>
      <c r="FM18" s="97"/>
      <c r="FN18" s="97"/>
      <c r="FO18" s="97"/>
      <c r="FP18" s="97"/>
      <c r="FQ18" s="97"/>
      <c r="FR18" s="97"/>
      <c r="FS18" s="97"/>
      <c r="FT18" s="97"/>
      <c r="FU18" s="97"/>
      <c r="FV18" s="97"/>
      <c r="FW18" s="97"/>
      <c r="FX18" s="97"/>
      <c r="FY18" s="97"/>
      <c r="FZ18" s="97"/>
      <c r="GA18" s="97"/>
      <c r="GB18" s="97"/>
      <c r="GC18" s="97"/>
      <c r="GD18" s="97"/>
      <c r="GE18" s="97"/>
      <c r="GF18" s="97"/>
      <c r="GG18" s="97"/>
      <c r="GH18" s="97"/>
      <c r="GI18" s="97"/>
      <c r="GJ18" s="97"/>
      <c r="GK18" s="97"/>
      <c r="GL18" s="97"/>
      <c r="GM18" s="97"/>
      <c r="GN18" s="97"/>
      <c r="GO18" s="97"/>
      <c r="GP18" s="97"/>
      <c r="GQ18" s="97"/>
      <c r="GR18" s="97"/>
      <c r="GS18" s="97"/>
      <c r="GT18" s="97"/>
      <c r="GU18" s="97"/>
      <c r="GV18" s="97"/>
      <c r="GW18" s="97"/>
      <c r="GX18" s="97"/>
      <c r="GY18" s="97"/>
      <c r="GZ18" s="97"/>
      <c r="HA18" s="97"/>
      <c r="HB18" s="97"/>
      <c r="HC18" s="97"/>
      <c r="HD18" s="97"/>
      <c r="HE18" s="97"/>
      <c r="HF18" s="97"/>
      <c r="HG18" s="97"/>
      <c r="HH18" s="97"/>
      <c r="HI18" s="97"/>
      <c r="HJ18" s="97"/>
      <c r="HK18" s="97"/>
      <c r="HL18" s="97"/>
      <c r="HM18" s="97"/>
      <c r="HN18" s="97"/>
      <c r="HO18" s="97"/>
      <c r="HP18" s="97"/>
      <c r="HQ18" s="97"/>
      <c r="HR18" s="97"/>
      <c r="HS18" s="97"/>
      <c r="HT18" s="97"/>
      <c r="HU18" s="97"/>
      <c r="HV18" s="97"/>
      <c r="HW18" s="97"/>
      <c r="HX18" s="97"/>
      <c r="HY18" s="97"/>
      <c r="HZ18" s="97"/>
      <c r="IA18" s="97"/>
      <c r="IB18" s="97"/>
      <c r="IC18" s="97"/>
      <c r="ID18" s="97"/>
      <c r="IE18" s="97"/>
      <c r="IF18" s="97"/>
      <c r="IG18" s="97"/>
      <c r="IH18" s="97"/>
      <c r="II18" s="97"/>
      <c r="IJ18" s="97"/>
      <c r="IK18" s="97"/>
      <c r="IL18" s="97"/>
      <c r="IM18" s="97"/>
      <c r="IN18" s="97"/>
      <c r="IO18" s="97"/>
      <c r="IP18" s="97"/>
      <c r="IQ18" s="97"/>
      <c r="IR18" s="97"/>
      <c r="IS18" s="97"/>
      <c r="IT18" s="97"/>
      <c r="IU18" s="97"/>
      <c r="IV18" s="97"/>
    </row>
    <row r="19" spans="1:256" ht="15" x14ac:dyDescent="0.25">
      <c r="A19" s="478" t="s">
        <v>299</v>
      </c>
      <c r="B19" s="1194">
        <v>20</v>
      </c>
      <c r="C19" s="1195">
        <f t="shared" ref="C19:C21" si="1">B19*27</f>
        <v>540</v>
      </c>
      <c r="D19" s="1164">
        <f t="shared" ref="D19:D23" si="2">B19*18</f>
        <v>360</v>
      </c>
      <c r="E19" s="1165">
        <f t="shared" ref="E19:E21" si="3">D19*0.3</f>
        <v>108</v>
      </c>
      <c r="F19" s="1169">
        <f t="shared" ref="F19:F21" si="4">D19-E19</f>
        <v>252</v>
      </c>
      <c r="G19" s="969"/>
      <c r="H19" s="969">
        <f t="shared" ref="H19:H21" si="5">B19*2</f>
        <v>40</v>
      </c>
      <c r="I19" s="969">
        <f t="shared" ref="I19:I21" si="6">B19*9</f>
        <v>180</v>
      </c>
      <c r="J19" s="1170">
        <f t="shared" ref="J19:J21" si="7">B19-1.5</f>
        <v>18.5</v>
      </c>
      <c r="K19" s="1198">
        <v>42</v>
      </c>
      <c r="L19" s="1199">
        <v>98</v>
      </c>
      <c r="M19" s="1199">
        <f>E19-K19</f>
        <v>66</v>
      </c>
      <c r="N19" s="1199">
        <f>F19-L19</f>
        <v>154</v>
      </c>
      <c r="O19" s="1168">
        <f t="shared" si="0"/>
        <v>108</v>
      </c>
      <c r="P19" s="291">
        <f t="shared" si="0"/>
        <v>252</v>
      </c>
      <c r="Q19" s="290">
        <f t="shared" ref="Q19:Q21" si="8">SUM(O19,P19)</f>
        <v>360</v>
      </c>
      <c r="R19" s="98"/>
      <c r="S19" s="98"/>
      <c r="T19" s="98"/>
      <c r="U19" s="98"/>
      <c r="V19" s="97"/>
      <c r="W19" s="97"/>
      <c r="X19" s="97"/>
      <c r="Y19" s="97"/>
      <c r="Z19" s="97"/>
      <c r="AA19" s="97"/>
      <c r="AB19" s="97"/>
      <c r="AC19" s="97"/>
      <c r="AD19" s="97"/>
      <c r="AE19" s="97"/>
      <c r="AF19" s="97"/>
      <c r="AG19" s="97"/>
      <c r="AH19" s="97"/>
      <c r="AI19" s="97"/>
      <c r="AJ19" s="97"/>
      <c r="AK19" s="97"/>
      <c r="AL19" s="97"/>
      <c r="AM19" s="97"/>
      <c r="AN19" s="97"/>
      <c r="AO19" s="97"/>
      <c r="AP19" s="97"/>
      <c r="AQ19" s="97"/>
      <c r="AR19" s="97"/>
      <c r="AS19" s="97"/>
      <c r="AT19" s="97"/>
      <c r="AU19" s="97"/>
      <c r="AV19" s="97"/>
      <c r="AW19" s="97"/>
      <c r="AX19" s="97"/>
      <c r="AY19" s="97"/>
      <c r="AZ19" s="97"/>
      <c r="BA19" s="97"/>
      <c r="BB19" s="97"/>
      <c r="BC19" s="97"/>
      <c r="BD19" s="97"/>
      <c r="BE19" s="97"/>
      <c r="BF19" s="97"/>
      <c r="BG19" s="97"/>
      <c r="BH19" s="97"/>
      <c r="BI19" s="97"/>
      <c r="BJ19" s="97"/>
      <c r="BK19" s="97"/>
      <c r="BL19" s="97"/>
      <c r="BM19" s="97"/>
      <c r="BN19" s="97"/>
      <c r="BO19" s="97"/>
      <c r="BP19" s="97"/>
      <c r="BQ19" s="97"/>
      <c r="BR19" s="97"/>
      <c r="BS19" s="97"/>
      <c r="BT19" s="97"/>
      <c r="BU19" s="97"/>
      <c r="BV19" s="97"/>
      <c r="BW19" s="97"/>
      <c r="BX19" s="97"/>
      <c r="BY19" s="97"/>
      <c r="BZ19" s="97"/>
      <c r="CA19" s="97"/>
      <c r="CB19" s="97"/>
      <c r="CC19" s="97"/>
      <c r="CD19" s="97"/>
      <c r="CE19" s="97"/>
      <c r="CF19" s="97"/>
      <c r="CG19" s="97"/>
      <c r="CH19" s="97"/>
      <c r="CI19" s="97"/>
      <c r="CJ19" s="97"/>
      <c r="CK19" s="97"/>
      <c r="CL19" s="97"/>
      <c r="CM19" s="97"/>
      <c r="CN19" s="97"/>
      <c r="CO19" s="97"/>
      <c r="CP19" s="97"/>
      <c r="CQ19" s="97"/>
      <c r="CR19" s="97"/>
      <c r="CS19" s="97"/>
      <c r="CT19" s="97"/>
      <c r="CU19" s="97"/>
      <c r="CV19" s="97"/>
      <c r="CW19" s="97"/>
      <c r="CX19" s="97"/>
      <c r="CY19" s="97"/>
      <c r="CZ19" s="97"/>
      <c r="DA19" s="97"/>
      <c r="DB19" s="97"/>
      <c r="DC19" s="97"/>
      <c r="DD19" s="97"/>
      <c r="DE19" s="97"/>
      <c r="DF19" s="97"/>
      <c r="DG19" s="97"/>
      <c r="DH19" s="97"/>
      <c r="DI19" s="97"/>
      <c r="DJ19" s="97"/>
      <c r="DK19" s="97"/>
      <c r="DL19" s="97"/>
      <c r="DM19" s="97"/>
      <c r="DN19" s="97"/>
      <c r="DO19" s="97"/>
      <c r="DP19" s="97"/>
      <c r="DQ19" s="97"/>
      <c r="DR19" s="97"/>
      <c r="DS19" s="97"/>
      <c r="DT19" s="97"/>
      <c r="DU19" s="97"/>
      <c r="DV19" s="97"/>
      <c r="DW19" s="97"/>
      <c r="DX19" s="97"/>
      <c r="DY19" s="97"/>
      <c r="DZ19" s="97"/>
      <c r="EA19" s="97"/>
      <c r="EB19" s="97"/>
      <c r="EC19" s="97"/>
      <c r="ED19" s="97"/>
      <c r="EE19" s="97"/>
      <c r="EF19" s="97"/>
      <c r="EG19" s="97"/>
      <c r="EH19" s="97"/>
      <c r="EI19" s="97"/>
      <c r="EJ19" s="97"/>
      <c r="EK19" s="97"/>
      <c r="EL19" s="97"/>
      <c r="EM19" s="97"/>
      <c r="EN19" s="97"/>
      <c r="EO19" s="97"/>
      <c r="EP19" s="97"/>
      <c r="EQ19" s="97"/>
      <c r="ER19" s="97"/>
      <c r="ES19" s="97"/>
      <c r="ET19" s="97"/>
      <c r="EU19" s="97"/>
      <c r="EV19" s="97"/>
      <c r="EW19" s="97"/>
      <c r="EX19" s="97"/>
      <c r="EY19" s="97"/>
      <c r="EZ19" s="97"/>
      <c r="FA19" s="97"/>
      <c r="FB19" s="97"/>
      <c r="FC19" s="97"/>
      <c r="FD19" s="97"/>
      <c r="FE19" s="97"/>
      <c r="FF19" s="97"/>
      <c r="FG19" s="97"/>
      <c r="FH19" s="97"/>
      <c r="FI19" s="97"/>
      <c r="FJ19" s="97"/>
      <c r="FK19" s="97"/>
      <c r="FL19" s="97"/>
      <c r="FM19" s="97"/>
      <c r="FN19" s="97"/>
      <c r="FO19" s="97"/>
      <c r="FP19" s="97"/>
      <c r="FQ19" s="97"/>
      <c r="FR19" s="97"/>
      <c r="FS19" s="97"/>
      <c r="FT19" s="97"/>
      <c r="FU19" s="97"/>
      <c r="FV19" s="97"/>
      <c r="FW19" s="97"/>
      <c r="FX19" s="97"/>
      <c r="FY19" s="97"/>
      <c r="FZ19" s="97"/>
      <c r="GA19" s="97"/>
      <c r="GB19" s="97"/>
      <c r="GC19" s="97"/>
      <c r="GD19" s="97"/>
      <c r="GE19" s="97"/>
      <c r="GF19" s="97"/>
      <c r="GG19" s="97"/>
      <c r="GH19" s="97"/>
      <c r="GI19" s="97"/>
      <c r="GJ19" s="97"/>
      <c r="GK19" s="97"/>
      <c r="GL19" s="97"/>
      <c r="GM19" s="97"/>
      <c r="GN19" s="97"/>
      <c r="GO19" s="97"/>
      <c r="GP19" s="97"/>
      <c r="GQ19" s="97"/>
      <c r="GR19" s="97"/>
      <c r="GS19" s="97"/>
      <c r="GT19" s="97"/>
      <c r="GU19" s="97"/>
      <c r="GV19" s="97"/>
      <c r="GW19" s="97"/>
      <c r="GX19" s="97"/>
      <c r="GY19" s="97"/>
      <c r="GZ19" s="97"/>
      <c r="HA19" s="97"/>
      <c r="HB19" s="97"/>
      <c r="HC19" s="97"/>
      <c r="HD19" s="97"/>
      <c r="HE19" s="97"/>
      <c r="HF19" s="97"/>
      <c r="HG19" s="97"/>
      <c r="HH19" s="97"/>
      <c r="HI19" s="97"/>
      <c r="HJ19" s="97"/>
      <c r="HK19" s="97"/>
      <c r="HL19" s="97"/>
      <c r="HM19" s="97"/>
      <c r="HN19" s="97"/>
      <c r="HO19" s="97"/>
      <c r="HP19" s="97"/>
      <c r="HQ19" s="97"/>
      <c r="HR19" s="97"/>
      <c r="HS19" s="97"/>
      <c r="HT19" s="97"/>
      <c r="HU19" s="97"/>
      <c r="HV19" s="97"/>
      <c r="HW19" s="97"/>
      <c r="HX19" s="97"/>
      <c r="HY19" s="97"/>
      <c r="HZ19" s="97"/>
      <c r="IA19" s="97"/>
      <c r="IB19" s="97"/>
      <c r="IC19" s="97"/>
      <c r="ID19" s="97"/>
      <c r="IE19" s="97"/>
      <c r="IF19" s="97"/>
      <c r="IG19" s="97"/>
      <c r="IH19" s="97"/>
      <c r="II19" s="97"/>
      <c r="IJ19" s="97"/>
      <c r="IK19" s="97"/>
      <c r="IL19" s="97"/>
      <c r="IM19" s="97"/>
      <c r="IN19" s="97"/>
      <c r="IO19" s="97"/>
      <c r="IP19" s="97"/>
      <c r="IQ19" s="97"/>
      <c r="IR19" s="97"/>
      <c r="IS19" s="97"/>
      <c r="IT19" s="97"/>
      <c r="IU19" s="97"/>
      <c r="IV19" s="97"/>
    </row>
    <row r="20" spans="1:256" ht="15" x14ac:dyDescent="0.25">
      <c r="A20" s="478" t="s">
        <v>300</v>
      </c>
      <c r="B20" s="1194">
        <v>10</v>
      </c>
      <c r="C20" s="1195">
        <f t="shared" si="1"/>
        <v>270</v>
      </c>
      <c r="D20" s="1164">
        <f t="shared" si="2"/>
        <v>180</v>
      </c>
      <c r="E20" s="1165">
        <f t="shared" si="3"/>
        <v>54</v>
      </c>
      <c r="F20" s="1169">
        <f t="shared" si="4"/>
        <v>126</v>
      </c>
      <c r="G20" s="969"/>
      <c r="H20" s="969">
        <f t="shared" si="5"/>
        <v>20</v>
      </c>
      <c r="I20" s="969">
        <f t="shared" si="6"/>
        <v>90</v>
      </c>
      <c r="J20" s="1170">
        <f t="shared" si="7"/>
        <v>8.5</v>
      </c>
      <c r="K20" s="1198">
        <v>54</v>
      </c>
      <c r="L20" s="1199">
        <v>126</v>
      </c>
      <c r="M20" s="347"/>
      <c r="N20" s="708"/>
      <c r="O20" s="1168">
        <f>SUM(K20,M20)</f>
        <v>54</v>
      </c>
      <c r="P20" s="291">
        <f>SUM(L20,N20)</f>
        <v>126</v>
      </c>
      <c r="Q20" s="290">
        <f t="shared" si="8"/>
        <v>180</v>
      </c>
      <c r="R20" s="98"/>
      <c r="S20" s="98"/>
      <c r="T20" s="98"/>
      <c r="U20" s="98"/>
      <c r="V20" s="97"/>
      <c r="W20" s="97"/>
      <c r="X20" s="97"/>
      <c r="Y20" s="97"/>
      <c r="Z20" s="97"/>
      <c r="AA20" s="97"/>
      <c r="AB20" s="97"/>
      <c r="AC20" s="97"/>
      <c r="AD20" s="97"/>
      <c r="AE20" s="97"/>
      <c r="AF20" s="97"/>
      <c r="AG20" s="97"/>
      <c r="AH20" s="97"/>
      <c r="AI20" s="97"/>
      <c r="AJ20" s="97"/>
      <c r="AK20" s="97"/>
      <c r="AL20" s="97"/>
      <c r="AM20" s="97"/>
      <c r="AN20" s="97"/>
      <c r="AO20" s="97"/>
      <c r="AP20" s="97"/>
      <c r="AQ20" s="97"/>
      <c r="AR20" s="97"/>
      <c r="AS20" s="97"/>
      <c r="AT20" s="97"/>
      <c r="AU20" s="97"/>
      <c r="AV20" s="97"/>
      <c r="AW20" s="97"/>
      <c r="AX20" s="97"/>
      <c r="AY20" s="97"/>
      <c r="AZ20" s="97"/>
      <c r="BA20" s="97"/>
      <c r="BB20" s="97"/>
      <c r="BC20" s="97"/>
      <c r="BD20" s="97"/>
      <c r="BE20" s="97"/>
      <c r="BF20" s="97"/>
      <c r="BG20" s="97"/>
      <c r="BH20" s="97"/>
      <c r="BI20" s="97"/>
      <c r="BJ20" s="97"/>
      <c r="BK20" s="97"/>
      <c r="BL20" s="97"/>
      <c r="BM20" s="97"/>
      <c r="BN20" s="97"/>
      <c r="BO20" s="97"/>
      <c r="BP20" s="97"/>
      <c r="BQ20" s="97"/>
      <c r="BR20" s="97"/>
      <c r="BS20" s="97"/>
      <c r="BT20" s="97"/>
      <c r="BU20" s="97"/>
      <c r="BV20" s="97"/>
      <c r="BW20" s="97"/>
      <c r="BX20" s="97"/>
      <c r="BY20" s="97"/>
      <c r="BZ20" s="97"/>
      <c r="CA20" s="97"/>
      <c r="CB20" s="97"/>
      <c r="CC20" s="97"/>
      <c r="CD20" s="97"/>
      <c r="CE20" s="97"/>
      <c r="CF20" s="97"/>
      <c r="CG20" s="97"/>
      <c r="CH20" s="97"/>
      <c r="CI20" s="97"/>
      <c r="CJ20" s="97"/>
      <c r="CK20" s="97"/>
      <c r="CL20" s="97"/>
      <c r="CM20" s="97"/>
      <c r="CN20" s="97"/>
      <c r="CO20" s="97"/>
      <c r="CP20" s="97"/>
      <c r="CQ20" s="97"/>
      <c r="CR20" s="97"/>
      <c r="CS20" s="97"/>
      <c r="CT20" s="97"/>
      <c r="CU20" s="97"/>
      <c r="CV20" s="97"/>
      <c r="CW20" s="97"/>
      <c r="CX20" s="97"/>
      <c r="CY20" s="97"/>
      <c r="CZ20" s="97"/>
      <c r="DA20" s="97"/>
      <c r="DB20" s="97"/>
      <c r="DC20" s="97"/>
      <c r="DD20" s="97"/>
      <c r="DE20" s="97"/>
      <c r="DF20" s="97"/>
      <c r="DG20" s="97"/>
      <c r="DH20" s="97"/>
      <c r="DI20" s="97"/>
      <c r="DJ20" s="97"/>
      <c r="DK20" s="97"/>
      <c r="DL20" s="97"/>
      <c r="DM20" s="97"/>
      <c r="DN20" s="97"/>
      <c r="DO20" s="97"/>
      <c r="DP20" s="97"/>
      <c r="DQ20" s="97"/>
      <c r="DR20" s="97"/>
      <c r="DS20" s="97"/>
      <c r="DT20" s="97"/>
      <c r="DU20" s="97"/>
      <c r="DV20" s="97"/>
      <c r="DW20" s="97"/>
      <c r="DX20" s="97"/>
      <c r="DY20" s="97"/>
      <c r="DZ20" s="97"/>
      <c r="EA20" s="97"/>
      <c r="EB20" s="97"/>
      <c r="EC20" s="97"/>
      <c r="ED20" s="97"/>
      <c r="EE20" s="97"/>
      <c r="EF20" s="97"/>
      <c r="EG20" s="97"/>
      <c r="EH20" s="97"/>
      <c r="EI20" s="97"/>
      <c r="EJ20" s="97"/>
      <c r="EK20" s="97"/>
      <c r="EL20" s="97"/>
      <c r="EM20" s="97"/>
      <c r="EN20" s="97"/>
      <c r="EO20" s="97"/>
      <c r="EP20" s="97"/>
      <c r="EQ20" s="97"/>
      <c r="ER20" s="97"/>
      <c r="ES20" s="97"/>
      <c r="ET20" s="97"/>
      <c r="EU20" s="97"/>
      <c r="EV20" s="97"/>
      <c r="EW20" s="97"/>
      <c r="EX20" s="97"/>
      <c r="EY20" s="97"/>
      <c r="EZ20" s="97"/>
      <c r="FA20" s="97"/>
      <c r="FB20" s="97"/>
      <c r="FC20" s="97"/>
      <c r="FD20" s="97"/>
      <c r="FE20" s="97"/>
      <c r="FF20" s="97"/>
      <c r="FG20" s="97"/>
      <c r="FH20" s="97"/>
      <c r="FI20" s="97"/>
      <c r="FJ20" s="97"/>
      <c r="FK20" s="97"/>
      <c r="FL20" s="97"/>
      <c r="FM20" s="97"/>
      <c r="FN20" s="97"/>
      <c r="FO20" s="97"/>
      <c r="FP20" s="97"/>
      <c r="FQ20" s="97"/>
      <c r="FR20" s="97"/>
      <c r="FS20" s="97"/>
      <c r="FT20" s="97"/>
      <c r="FU20" s="97"/>
      <c r="FV20" s="97"/>
      <c r="FW20" s="97"/>
      <c r="FX20" s="97"/>
      <c r="FY20" s="97"/>
      <c r="FZ20" s="97"/>
      <c r="GA20" s="97"/>
      <c r="GB20" s="97"/>
      <c r="GC20" s="97"/>
      <c r="GD20" s="97"/>
      <c r="GE20" s="97"/>
      <c r="GF20" s="97"/>
      <c r="GG20" s="97"/>
      <c r="GH20" s="97"/>
      <c r="GI20" s="97"/>
      <c r="GJ20" s="97"/>
      <c r="GK20" s="97"/>
      <c r="GL20" s="97"/>
      <c r="GM20" s="97"/>
      <c r="GN20" s="97"/>
      <c r="GO20" s="97"/>
      <c r="GP20" s="97"/>
      <c r="GQ20" s="97"/>
      <c r="GR20" s="97"/>
      <c r="GS20" s="97"/>
      <c r="GT20" s="97"/>
      <c r="GU20" s="97"/>
      <c r="GV20" s="97"/>
      <c r="GW20" s="97"/>
      <c r="GX20" s="97"/>
      <c r="GY20" s="97"/>
      <c r="GZ20" s="97"/>
      <c r="HA20" s="97"/>
      <c r="HB20" s="97"/>
      <c r="HC20" s="97"/>
      <c r="HD20" s="97"/>
      <c r="HE20" s="97"/>
      <c r="HF20" s="97"/>
      <c r="HG20" s="97"/>
      <c r="HH20" s="97"/>
      <c r="HI20" s="97"/>
      <c r="HJ20" s="97"/>
      <c r="HK20" s="97"/>
      <c r="HL20" s="97"/>
      <c r="HM20" s="97"/>
      <c r="HN20" s="97"/>
      <c r="HO20" s="97"/>
      <c r="HP20" s="97"/>
      <c r="HQ20" s="97"/>
      <c r="HR20" s="97"/>
      <c r="HS20" s="97"/>
      <c r="HT20" s="97"/>
      <c r="HU20" s="97"/>
      <c r="HV20" s="97"/>
      <c r="HW20" s="97"/>
      <c r="HX20" s="97"/>
      <c r="HY20" s="97"/>
      <c r="HZ20" s="97"/>
      <c r="IA20" s="97"/>
      <c r="IB20" s="97"/>
      <c r="IC20" s="97"/>
      <c r="ID20" s="97"/>
      <c r="IE20" s="97"/>
      <c r="IF20" s="97"/>
      <c r="IG20" s="97"/>
      <c r="IH20" s="97"/>
      <c r="II20" s="97"/>
      <c r="IJ20" s="97"/>
      <c r="IK20" s="97"/>
      <c r="IL20" s="97"/>
      <c r="IM20" s="97"/>
      <c r="IN20" s="97"/>
      <c r="IO20" s="97"/>
      <c r="IP20" s="97"/>
      <c r="IQ20" s="97"/>
      <c r="IR20" s="97"/>
      <c r="IS20" s="97"/>
      <c r="IT20" s="97"/>
      <c r="IU20" s="97"/>
      <c r="IV20" s="97"/>
    </row>
    <row r="21" spans="1:256" ht="15.75" thickBot="1" x14ac:dyDescent="0.3">
      <c r="A21" s="478" t="s">
        <v>301</v>
      </c>
      <c r="B21" s="1194">
        <v>5</v>
      </c>
      <c r="C21" s="1195">
        <f t="shared" si="1"/>
        <v>135</v>
      </c>
      <c r="D21" s="1164">
        <f t="shared" si="2"/>
        <v>90</v>
      </c>
      <c r="E21" s="1165">
        <f t="shared" si="3"/>
        <v>27</v>
      </c>
      <c r="F21" s="1169">
        <f t="shared" si="4"/>
        <v>63</v>
      </c>
      <c r="G21" s="969"/>
      <c r="H21" s="969">
        <f t="shared" si="5"/>
        <v>10</v>
      </c>
      <c r="I21" s="969">
        <f t="shared" si="6"/>
        <v>45</v>
      </c>
      <c r="J21" s="1170">
        <f t="shared" si="7"/>
        <v>3.5</v>
      </c>
      <c r="K21" s="315"/>
      <c r="L21" s="347"/>
      <c r="M21" s="1199">
        <v>27</v>
      </c>
      <c r="N21" s="1200">
        <v>63</v>
      </c>
      <c r="O21" s="1168">
        <f>SUM(K21,M21)</f>
        <v>27</v>
      </c>
      <c r="P21" s="291">
        <f>SUM(L21,N21)</f>
        <v>63</v>
      </c>
      <c r="Q21" s="290">
        <f t="shared" si="8"/>
        <v>90</v>
      </c>
      <c r="R21" s="98"/>
      <c r="S21" s="98"/>
      <c r="T21" s="98"/>
      <c r="U21" s="98"/>
      <c r="V21" s="97"/>
      <c r="W21" s="97"/>
      <c r="X21" s="97"/>
      <c r="Y21" s="97"/>
      <c r="Z21" s="97"/>
      <c r="AA21" s="97"/>
      <c r="AB21" s="97"/>
      <c r="AC21" s="97"/>
      <c r="AD21" s="97"/>
      <c r="AE21" s="97"/>
      <c r="AF21" s="97"/>
      <c r="AG21" s="97"/>
      <c r="AH21" s="97"/>
      <c r="AI21" s="97"/>
      <c r="AJ21" s="97"/>
      <c r="AK21" s="97"/>
      <c r="AL21" s="97"/>
      <c r="AM21" s="97"/>
      <c r="AN21" s="97"/>
      <c r="AO21" s="97"/>
      <c r="AP21" s="97"/>
      <c r="AQ21" s="97"/>
      <c r="AR21" s="97"/>
      <c r="AS21" s="97"/>
      <c r="AT21" s="97"/>
      <c r="AU21" s="97"/>
      <c r="AV21" s="97"/>
      <c r="AW21" s="97"/>
      <c r="AX21" s="97"/>
      <c r="AY21" s="97"/>
      <c r="AZ21" s="97"/>
      <c r="BA21" s="97"/>
      <c r="BB21" s="97"/>
      <c r="BC21" s="97"/>
      <c r="BD21" s="97"/>
      <c r="BE21" s="97"/>
      <c r="BF21" s="97"/>
      <c r="BG21" s="97"/>
      <c r="BH21" s="97"/>
      <c r="BI21" s="97"/>
      <c r="BJ21" s="97"/>
      <c r="BK21" s="97"/>
      <c r="BL21" s="97"/>
      <c r="BM21" s="97"/>
      <c r="BN21" s="97"/>
      <c r="BO21" s="97"/>
      <c r="BP21" s="97"/>
      <c r="BQ21" s="97"/>
      <c r="BR21" s="97"/>
      <c r="BS21" s="97"/>
      <c r="BT21" s="97"/>
      <c r="BU21" s="97"/>
      <c r="BV21" s="97"/>
      <c r="BW21" s="97"/>
      <c r="BX21" s="97"/>
      <c r="BY21" s="97"/>
      <c r="BZ21" s="97"/>
      <c r="CA21" s="97"/>
      <c r="CB21" s="97"/>
      <c r="CC21" s="97"/>
      <c r="CD21" s="97"/>
      <c r="CE21" s="97"/>
      <c r="CF21" s="97"/>
      <c r="CG21" s="97"/>
      <c r="CH21" s="97"/>
      <c r="CI21" s="97"/>
      <c r="CJ21" s="97"/>
      <c r="CK21" s="97"/>
      <c r="CL21" s="97"/>
      <c r="CM21" s="97"/>
      <c r="CN21" s="97"/>
      <c r="CO21" s="97"/>
      <c r="CP21" s="97"/>
      <c r="CQ21" s="97"/>
      <c r="CR21" s="97"/>
      <c r="CS21" s="97"/>
      <c r="CT21" s="97"/>
      <c r="CU21" s="97"/>
      <c r="CV21" s="97"/>
      <c r="CW21" s="97"/>
      <c r="CX21" s="97"/>
      <c r="CY21" s="97"/>
      <c r="CZ21" s="97"/>
      <c r="DA21" s="97"/>
      <c r="DB21" s="97"/>
      <c r="DC21" s="97"/>
      <c r="DD21" s="97"/>
      <c r="DE21" s="97"/>
      <c r="DF21" s="97"/>
      <c r="DG21" s="97"/>
      <c r="DH21" s="97"/>
      <c r="DI21" s="97"/>
      <c r="DJ21" s="97"/>
      <c r="DK21" s="97"/>
      <c r="DL21" s="97"/>
      <c r="DM21" s="97"/>
      <c r="DN21" s="97"/>
      <c r="DO21" s="97"/>
      <c r="DP21" s="97"/>
      <c r="DQ21" s="97"/>
      <c r="DR21" s="97"/>
      <c r="DS21" s="97"/>
      <c r="DT21" s="97"/>
      <c r="DU21" s="97"/>
      <c r="DV21" s="97"/>
      <c r="DW21" s="97"/>
      <c r="DX21" s="97"/>
      <c r="DY21" s="97"/>
      <c r="DZ21" s="97"/>
      <c r="EA21" s="97"/>
      <c r="EB21" s="97"/>
      <c r="EC21" s="97"/>
      <c r="ED21" s="97"/>
      <c r="EE21" s="97"/>
      <c r="EF21" s="97"/>
      <c r="EG21" s="97"/>
      <c r="EH21" s="97"/>
      <c r="EI21" s="97"/>
      <c r="EJ21" s="97"/>
      <c r="EK21" s="97"/>
      <c r="EL21" s="97"/>
      <c r="EM21" s="97"/>
      <c r="EN21" s="97"/>
      <c r="EO21" s="97"/>
      <c r="EP21" s="97"/>
      <c r="EQ21" s="97"/>
      <c r="ER21" s="97"/>
      <c r="ES21" s="97"/>
      <c r="ET21" s="97"/>
      <c r="EU21" s="97"/>
      <c r="EV21" s="97"/>
      <c r="EW21" s="97"/>
      <c r="EX21" s="97"/>
      <c r="EY21" s="97"/>
      <c r="EZ21" s="97"/>
      <c r="FA21" s="97"/>
      <c r="FB21" s="97"/>
      <c r="FC21" s="97"/>
      <c r="FD21" s="97"/>
      <c r="FE21" s="97"/>
      <c r="FF21" s="97"/>
      <c r="FG21" s="97"/>
      <c r="FH21" s="97"/>
      <c r="FI21" s="97"/>
      <c r="FJ21" s="97"/>
      <c r="FK21" s="97"/>
      <c r="FL21" s="97"/>
      <c r="FM21" s="97"/>
      <c r="FN21" s="97"/>
      <c r="FO21" s="97"/>
      <c r="FP21" s="97"/>
      <c r="FQ21" s="97"/>
      <c r="FR21" s="97"/>
      <c r="FS21" s="97"/>
      <c r="FT21" s="97"/>
      <c r="FU21" s="97"/>
      <c r="FV21" s="97"/>
      <c r="FW21" s="97"/>
      <c r="FX21" s="97"/>
      <c r="FY21" s="97"/>
      <c r="FZ21" s="97"/>
      <c r="GA21" s="97"/>
      <c r="GB21" s="97"/>
      <c r="GC21" s="97"/>
      <c r="GD21" s="97"/>
      <c r="GE21" s="97"/>
      <c r="GF21" s="97"/>
      <c r="GG21" s="97"/>
      <c r="GH21" s="97"/>
      <c r="GI21" s="97"/>
      <c r="GJ21" s="97"/>
      <c r="GK21" s="97"/>
      <c r="GL21" s="97"/>
      <c r="GM21" s="97"/>
      <c r="GN21" s="97"/>
      <c r="GO21" s="97"/>
      <c r="GP21" s="97"/>
      <c r="GQ21" s="97"/>
      <c r="GR21" s="97"/>
      <c r="GS21" s="97"/>
      <c r="GT21" s="97"/>
      <c r="GU21" s="97"/>
      <c r="GV21" s="97"/>
      <c r="GW21" s="97"/>
      <c r="GX21" s="97"/>
      <c r="GY21" s="97"/>
      <c r="GZ21" s="97"/>
      <c r="HA21" s="97"/>
      <c r="HB21" s="97"/>
      <c r="HC21" s="97"/>
      <c r="HD21" s="97"/>
      <c r="HE21" s="97"/>
      <c r="HF21" s="97"/>
      <c r="HG21" s="97"/>
      <c r="HH21" s="97"/>
      <c r="HI21" s="97"/>
      <c r="HJ21" s="97"/>
      <c r="HK21" s="97"/>
      <c r="HL21" s="97"/>
      <c r="HM21" s="97"/>
      <c r="HN21" s="97"/>
      <c r="HO21" s="97"/>
      <c r="HP21" s="97"/>
      <c r="HQ21" s="97"/>
      <c r="HR21" s="97"/>
      <c r="HS21" s="97"/>
      <c r="HT21" s="97"/>
      <c r="HU21" s="97"/>
      <c r="HV21" s="97"/>
      <c r="HW21" s="97"/>
      <c r="HX21" s="97"/>
      <c r="HY21" s="97"/>
      <c r="HZ21" s="97"/>
      <c r="IA21" s="97"/>
      <c r="IB21" s="97"/>
      <c r="IC21" s="97"/>
      <c r="ID21" s="97"/>
      <c r="IE21" s="97"/>
      <c r="IF21" s="97"/>
      <c r="IG21" s="97"/>
      <c r="IH21" s="97"/>
      <c r="II21" s="97"/>
      <c r="IJ21" s="97"/>
      <c r="IK21" s="97"/>
      <c r="IL21" s="97"/>
      <c r="IM21" s="97"/>
      <c r="IN21" s="97"/>
      <c r="IO21" s="97"/>
      <c r="IP21" s="97"/>
      <c r="IQ21" s="97"/>
      <c r="IR21" s="97"/>
      <c r="IS21" s="97"/>
      <c r="IT21" s="97"/>
      <c r="IU21" s="97"/>
      <c r="IV21" s="97"/>
    </row>
    <row r="22" spans="1:256" ht="19.5" thickBot="1" x14ac:dyDescent="0.35">
      <c r="A22" s="445" t="s">
        <v>154</v>
      </c>
      <c r="B22" s="335"/>
      <c r="C22" s="335"/>
      <c r="D22" s="334"/>
      <c r="E22" s="334"/>
      <c r="F22" s="334"/>
      <c r="G22" s="334"/>
      <c r="H22" s="334"/>
      <c r="I22" s="334"/>
      <c r="J22" s="334"/>
      <c r="K22" s="997"/>
      <c r="L22" s="997"/>
      <c r="M22" s="997"/>
      <c r="N22" s="997"/>
      <c r="O22" s="997"/>
      <c r="P22" s="997"/>
      <c r="Q22" s="998"/>
      <c r="R22" s="331"/>
      <c r="S22" s="331"/>
      <c r="T22" s="331"/>
      <c r="U22" s="331"/>
    </row>
    <row r="23" spans="1:256" ht="15.75" thickBot="1" x14ac:dyDescent="0.3">
      <c r="A23" s="1201" t="s">
        <v>89</v>
      </c>
      <c r="B23" s="1202">
        <v>5</v>
      </c>
      <c r="C23" s="1203">
        <f>B23*27</f>
        <v>135</v>
      </c>
      <c r="D23" s="274">
        <f t="shared" si="2"/>
        <v>90</v>
      </c>
      <c r="E23" s="272" t="s">
        <v>90</v>
      </c>
      <c r="F23" s="1204"/>
      <c r="G23" s="1205">
        <v>90</v>
      </c>
      <c r="H23" s="270">
        <f>B23*2</f>
        <v>10</v>
      </c>
      <c r="I23" s="270">
        <f>B23*9</f>
        <v>45</v>
      </c>
      <c r="J23" s="1206"/>
      <c r="K23" s="354"/>
      <c r="L23" s="353"/>
      <c r="M23" s="353"/>
      <c r="N23" s="1207">
        <v>90</v>
      </c>
      <c r="O23" s="254">
        <f t="shared" si="0"/>
        <v>0</v>
      </c>
      <c r="P23" s="266">
        <f>SUM(L23,N23)</f>
        <v>90</v>
      </c>
      <c r="Q23" s="265">
        <f>SUM(O23,P23)</f>
        <v>90</v>
      </c>
      <c r="R23" s="98"/>
      <c r="S23" s="98"/>
      <c r="T23" s="98"/>
      <c r="U23" s="98"/>
      <c r="V23" s="97"/>
      <c r="W23" s="97"/>
      <c r="X23" s="97"/>
      <c r="Y23" s="97"/>
      <c r="Z23" s="97"/>
      <c r="AA23" s="97"/>
      <c r="AB23" s="97"/>
      <c r="AC23" s="97"/>
      <c r="AD23" s="97"/>
      <c r="AE23" s="97"/>
      <c r="AF23" s="97"/>
      <c r="AG23" s="97"/>
      <c r="AH23" s="97"/>
      <c r="AI23" s="97"/>
      <c r="AJ23" s="97"/>
      <c r="AK23" s="97"/>
      <c r="AL23" s="97"/>
      <c r="AM23" s="97"/>
      <c r="AN23" s="97"/>
      <c r="AO23" s="97"/>
      <c r="AP23" s="97"/>
      <c r="AQ23" s="97"/>
      <c r="AR23" s="97"/>
      <c r="AS23" s="97"/>
      <c r="AT23" s="97"/>
      <c r="AU23" s="97"/>
      <c r="AV23" s="97"/>
      <c r="AW23" s="97"/>
      <c r="AX23" s="97"/>
      <c r="AY23" s="97"/>
      <c r="AZ23" s="97"/>
      <c r="BA23" s="97"/>
      <c r="BB23" s="97"/>
      <c r="BC23" s="97"/>
      <c r="BD23" s="97"/>
      <c r="BE23" s="97"/>
      <c r="BF23" s="97"/>
      <c r="BG23" s="97"/>
      <c r="BH23" s="97"/>
      <c r="BI23" s="97"/>
      <c r="BJ23" s="97"/>
      <c r="BK23" s="97"/>
      <c r="BL23" s="97"/>
      <c r="BM23" s="97"/>
      <c r="BN23" s="97"/>
      <c r="BO23" s="97"/>
      <c r="BP23" s="97"/>
      <c r="BQ23" s="97"/>
      <c r="BR23" s="97"/>
      <c r="BS23" s="97"/>
      <c r="BT23" s="97"/>
      <c r="BU23" s="97"/>
      <c r="BV23" s="97"/>
      <c r="BW23" s="97"/>
      <c r="BX23" s="97"/>
      <c r="BY23" s="97"/>
      <c r="BZ23" s="97"/>
      <c r="CA23" s="97"/>
      <c r="CB23" s="97"/>
      <c r="CC23" s="97"/>
      <c r="CD23" s="97"/>
      <c r="CE23" s="97"/>
      <c r="CF23" s="97"/>
      <c r="CG23" s="97"/>
      <c r="CH23" s="97"/>
      <c r="CI23" s="97"/>
      <c r="CJ23" s="97"/>
      <c r="CK23" s="97"/>
      <c r="CL23" s="97"/>
      <c r="CM23" s="97"/>
      <c r="CN23" s="97"/>
      <c r="CO23" s="97"/>
      <c r="CP23" s="97"/>
      <c r="CQ23" s="97"/>
      <c r="CR23" s="97"/>
      <c r="CS23" s="97"/>
      <c r="CT23" s="97"/>
      <c r="CU23" s="97"/>
      <c r="CV23" s="97"/>
      <c r="CW23" s="97"/>
      <c r="CX23" s="97"/>
      <c r="CY23" s="97"/>
      <c r="CZ23" s="97"/>
      <c r="DA23" s="97"/>
      <c r="DB23" s="97"/>
      <c r="DC23" s="97"/>
      <c r="DD23" s="97"/>
      <c r="DE23" s="97"/>
      <c r="DF23" s="97"/>
      <c r="DG23" s="97"/>
      <c r="DH23" s="97"/>
      <c r="DI23" s="97"/>
      <c r="DJ23" s="97"/>
      <c r="DK23" s="97"/>
      <c r="DL23" s="97"/>
      <c r="DM23" s="97"/>
      <c r="DN23" s="97"/>
      <c r="DO23" s="97"/>
      <c r="DP23" s="97"/>
      <c r="DQ23" s="97"/>
      <c r="DR23" s="97"/>
      <c r="DS23" s="97"/>
      <c r="DT23" s="97"/>
      <c r="DU23" s="97"/>
      <c r="DV23" s="97"/>
      <c r="DW23" s="97"/>
      <c r="DX23" s="97"/>
      <c r="DY23" s="97"/>
      <c r="DZ23" s="97"/>
      <c r="EA23" s="97"/>
      <c r="EB23" s="97"/>
      <c r="EC23" s="97"/>
      <c r="ED23" s="97"/>
      <c r="EE23" s="97"/>
      <c r="EF23" s="97"/>
      <c r="EG23" s="97"/>
      <c r="EH23" s="97"/>
      <c r="EI23" s="97"/>
      <c r="EJ23" s="97"/>
      <c r="EK23" s="97"/>
      <c r="EL23" s="97"/>
      <c r="EM23" s="97"/>
      <c r="EN23" s="97"/>
      <c r="EO23" s="97"/>
      <c r="EP23" s="97"/>
      <c r="EQ23" s="97"/>
      <c r="ER23" s="97"/>
      <c r="ES23" s="97"/>
      <c r="ET23" s="97"/>
      <c r="EU23" s="97"/>
      <c r="EV23" s="97"/>
      <c r="EW23" s="97"/>
      <c r="EX23" s="97"/>
      <c r="EY23" s="97"/>
      <c r="EZ23" s="97"/>
      <c r="FA23" s="97"/>
      <c r="FB23" s="97"/>
      <c r="FC23" s="97"/>
      <c r="FD23" s="97"/>
      <c r="FE23" s="97"/>
      <c r="FF23" s="97"/>
      <c r="FG23" s="97"/>
      <c r="FH23" s="97"/>
      <c r="FI23" s="97"/>
      <c r="FJ23" s="97"/>
      <c r="FK23" s="97"/>
      <c r="FL23" s="97"/>
      <c r="FM23" s="97"/>
      <c r="FN23" s="97"/>
      <c r="FO23" s="97"/>
      <c r="FP23" s="97"/>
      <c r="FQ23" s="97"/>
      <c r="FR23" s="97"/>
      <c r="FS23" s="97"/>
      <c r="FT23" s="97"/>
      <c r="FU23" s="97"/>
      <c r="FV23" s="97"/>
      <c r="FW23" s="97"/>
      <c r="FX23" s="97"/>
      <c r="FY23" s="97"/>
      <c r="FZ23" s="97"/>
      <c r="GA23" s="97"/>
      <c r="GB23" s="97"/>
      <c r="GC23" s="97"/>
      <c r="GD23" s="97"/>
      <c r="GE23" s="97"/>
      <c r="GF23" s="97"/>
      <c r="GG23" s="97"/>
      <c r="GH23" s="97"/>
      <c r="GI23" s="97"/>
      <c r="GJ23" s="97"/>
      <c r="GK23" s="97"/>
      <c r="GL23" s="97"/>
      <c r="GM23" s="97"/>
      <c r="GN23" s="97"/>
      <c r="GO23" s="97"/>
      <c r="GP23" s="97"/>
      <c r="GQ23" s="97"/>
      <c r="GR23" s="97"/>
      <c r="GS23" s="97"/>
      <c r="GT23" s="97"/>
      <c r="GU23" s="97"/>
      <c r="GV23" s="97"/>
      <c r="GW23" s="97"/>
      <c r="GX23" s="97"/>
      <c r="GY23" s="97"/>
      <c r="GZ23" s="97"/>
      <c r="HA23" s="97"/>
      <c r="HB23" s="97"/>
      <c r="HC23" s="97"/>
      <c r="HD23" s="97"/>
      <c r="HE23" s="97"/>
      <c r="HF23" s="97"/>
      <c r="HG23" s="97"/>
      <c r="HH23" s="97"/>
      <c r="HI23" s="97"/>
      <c r="HJ23" s="97"/>
      <c r="HK23" s="97"/>
      <c r="HL23" s="97"/>
      <c r="HM23" s="97"/>
      <c r="HN23" s="97"/>
      <c r="HO23" s="97"/>
      <c r="HP23" s="97"/>
      <c r="HQ23" s="97"/>
      <c r="HR23" s="97"/>
      <c r="HS23" s="97"/>
      <c r="HT23" s="97"/>
      <c r="HU23" s="97"/>
      <c r="HV23" s="97"/>
      <c r="HW23" s="97"/>
      <c r="HX23" s="97"/>
      <c r="HY23" s="97"/>
      <c r="HZ23" s="97"/>
      <c r="IA23" s="97"/>
      <c r="IB23" s="97"/>
      <c r="IC23" s="97"/>
      <c r="ID23" s="97"/>
      <c r="IE23" s="97"/>
      <c r="IF23" s="97"/>
      <c r="IG23" s="97"/>
      <c r="IH23" s="97"/>
      <c r="II23" s="97"/>
      <c r="IJ23" s="97"/>
      <c r="IK23" s="97"/>
      <c r="IL23" s="97"/>
      <c r="IM23" s="97"/>
      <c r="IN23" s="97"/>
      <c r="IO23" s="97"/>
      <c r="IP23" s="97"/>
      <c r="IQ23" s="97"/>
      <c r="IR23" s="97"/>
      <c r="IS23" s="97"/>
      <c r="IT23" s="97"/>
      <c r="IU23" s="97"/>
      <c r="IV23" s="97"/>
    </row>
    <row r="24" spans="1:256" ht="16.5" thickBot="1" x14ac:dyDescent="0.3">
      <c r="A24" s="1185" t="s">
        <v>21</v>
      </c>
      <c r="B24" s="1208">
        <f>SUM(B18:B23)</f>
        <v>50</v>
      </c>
      <c r="C24" s="1208">
        <f t="shared" ref="C24:Q24" si="9">SUM(C18:C23)</f>
        <v>1350</v>
      </c>
      <c r="D24" s="1208">
        <f t="shared" si="9"/>
        <v>900</v>
      </c>
      <c r="E24" s="1208">
        <f t="shared" si="9"/>
        <v>243</v>
      </c>
      <c r="F24" s="1208">
        <f t="shared" si="9"/>
        <v>567</v>
      </c>
      <c r="G24" s="1208">
        <f t="shared" si="9"/>
        <v>90</v>
      </c>
      <c r="H24" s="1208">
        <f t="shared" si="9"/>
        <v>100</v>
      </c>
      <c r="I24" s="1208">
        <f t="shared" si="9"/>
        <v>450</v>
      </c>
      <c r="J24" s="1208">
        <f t="shared" si="9"/>
        <v>39</v>
      </c>
      <c r="K24" s="1208">
        <f t="shared" si="9"/>
        <v>150</v>
      </c>
      <c r="L24" s="1208">
        <f t="shared" si="9"/>
        <v>350</v>
      </c>
      <c r="M24" s="1208">
        <f t="shared" si="9"/>
        <v>93</v>
      </c>
      <c r="N24" s="1208">
        <f t="shared" si="9"/>
        <v>307</v>
      </c>
      <c r="O24" s="1208">
        <f t="shared" si="9"/>
        <v>243</v>
      </c>
      <c r="P24" s="1208">
        <f t="shared" si="9"/>
        <v>657</v>
      </c>
      <c r="Q24" s="1208">
        <f t="shared" si="9"/>
        <v>900</v>
      </c>
      <c r="R24" s="98"/>
      <c r="S24" s="239"/>
      <c r="T24" s="239"/>
      <c r="U24" s="239"/>
      <c r="V24" s="238"/>
      <c r="W24" s="238"/>
      <c r="X24" s="238"/>
      <c r="Y24" s="238"/>
      <c r="Z24" s="238"/>
      <c r="AA24" s="238"/>
      <c r="AB24" s="238"/>
      <c r="AC24" s="238"/>
      <c r="AD24" s="238"/>
      <c r="AE24" s="238"/>
      <c r="AF24" s="238"/>
      <c r="AG24" s="238"/>
      <c r="AH24" s="238"/>
      <c r="AI24" s="238"/>
      <c r="AJ24" s="238"/>
      <c r="AK24" s="238"/>
      <c r="AL24" s="238"/>
      <c r="AM24" s="238"/>
      <c r="AN24" s="238"/>
      <c r="AO24" s="238"/>
      <c r="AP24" s="238"/>
      <c r="AQ24" s="238"/>
      <c r="AR24" s="238"/>
      <c r="AS24" s="238"/>
      <c r="AT24" s="238"/>
      <c r="AU24" s="238"/>
      <c r="AV24" s="238"/>
      <c r="AW24" s="238"/>
      <c r="AX24" s="238"/>
      <c r="AY24" s="238"/>
      <c r="AZ24" s="238"/>
      <c r="BA24" s="238"/>
      <c r="BB24" s="238"/>
      <c r="BC24" s="238"/>
      <c r="BD24" s="238"/>
      <c r="BE24" s="238"/>
      <c r="BF24" s="238"/>
      <c r="BG24" s="238"/>
      <c r="BH24" s="238"/>
      <c r="BI24" s="238"/>
      <c r="BJ24" s="238"/>
      <c r="BK24" s="238"/>
      <c r="BL24" s="238"/>
      <c r="BM24" s="238"/>
      <c r="BN24" s="238"/>
      <c r="BO24" s="238"/>
      <c r="BP24" s="238"/>
      <c r="BQ24" s="238"/>
      <c r="BR24" s="238"/>
      <c r="BS24" s="238"/>
      <c r="BT24" s="238"/>
      <c r="BU24" s="238"/>
      <c r="BV24" s="238"/>
      <c r="BW24" s="238"/>
      <c r="BX24" s="238"/>
      <c r="BY24" s="238"/>
      <c r="BZ24" s="238"/>
      <c r="CA24" s="238"/>
      <c r="CB24" s="238"/>
      <c r="CC24" s="238"/>
      <c r="CD24" s="238"/>
      <c r="CE24" s="238"/>
      <c r="CF24" s="238"/>
      <c r="CG24" s="238"/>
      <c r="CH24" s="238"/>
      <c r="CI24" s="238"/>
      <c r="CJ24" s="238"/>
      <c r="CK24" s="238"/>
      <c r="CL24" s="238"/>
      <c r="CM24" s="238"/>
      <c r="CN24" s="238"/>
      <c r="CO24" s="238"/>
      <c r="CP24" s="238"/>
      <c r="CQ24" s="238"/>
      <c r="CR24" s="238"/>
      <c r="CS24" s="238"/>
      <c r="CT24" s="238"/>
      <c r="CU24" s="238"/>
      <c r="CV24" s="238"/>
      <c r="CW24" s="238"/>
      <c r="CX24" s="238"/>
      <c r="CY24" s="238"/>
      <c r="CZ24" s="238"/>
      <c r="DA24" s="238"/>
      <c r="DB24" s="238"/>
      <c r="DC24" s="238"/>
      <c r="DD24" s="238"/>
      <c r="DE24" s="238"/>
      <c r="DF24" s="238"/>
      <c r="DG24" s="238"/>
      <c r="DH24" s="238"/>
      <c r="DI24" s="238"/>
      <c r="DJ24" s="238"/>
      <c r="DK24" s="238"/>
      <c r="DL24" s="238"/>
      <c r="DM24" s="238"/>
      <c r="DN24" s="238"/>
      <c r="DO24" s="238"/>
      <c r="DP24" s="238"/>
      <c r="DQ24" s="238"/>
      <c r="DR24" s="238"/>
      <c r="DS24" s="238"/>
      <c r="DT24" s="238"/>
      <c r="DU24" s="238"/>
      <c r="DV24" s="238"/>
      <c r="DW24" s="238"/>
      <c r="DX24" s="238"/>
      <c r="DY24" s="238"/>
      <c r="DZ24" s="238"/>
      <c r="EA24" s="238"/>
      <c r="EB24" s="238"/>
      <c r="EC24" s="238"/>
      <c r="ED24" s="238"/>
      <c r="EE24" s="238"/>
      <c r="EF24" s="238"/>
      <c r="EG24" s="238"/>
      <c r="EH24" s="238"/>
      <c r="EI24" s="238"/>
      <c r="EJ24" s="238"/>
      <c r="EK24" s="238"/>
      <c r="EL24" s="238"/>
      <c r="EM24" s="238"/>
      <c r="EN24" s="238"/>
      <c r="EO24" s="238"/>
      <c r="EP24" s="238"/>
      <c r="EQ24" s="238"/>
      <c r="ER24" s="238"/>
      <c r="ES24" s="238"/>
      <c r="ET24" s="238"/>
      <c r="EU24" s="238"/>
      <c r="EV24" s="238"/>
      <c r="EW24" s="238"/>
      <c r="EX24" s="238"/>
      <c r="EY24" s="238"/>
      <c r="EZ24" s="238"/>
      <c r="FA24" s="238"/>
      <c r="FB24" s="238"/>
      <c r="FC24" s="238"/>
      <c r="FD24" s="238"/>
      <c r="FE24" s="238"/>
      <c r="FF24" s="238"/>
      <c r="FG24" s="238"/>
      <c r="FH24" s="238"/>
      <c r="FI24" s="238"/>
      <c r="FJ24" s="238"/>
      <c r="FK24" s="238"/>
      <c r="FL24" s="238"/>
      <c r="FM24" s="238"/>
      <c r="FN24" s="238"/>
      <c r="FO24" s="238"/>
      <c r="FP24" s="238"/>
      <c r="FQ24" s="238"/>
      <c r="FR24" s="238"/>
      <c r="FS24" s="238"/>
      <c r="FT24" s="238"/>
      <c r="FU24" s="238"/>
      <c r="FV24" s="238"/>
      <c r="FW24" s="238"/>
      <c r="FX24" s="238"/>
      <c r="FY24" s="238"/>
      <c r="FZ24" s="238"/>
      <c r="GA24" s="238"/>
      <c r="GB24" s="238"/>
      <c r="GC24" s="238"/>
      <c r="GD24" s="238"/>
      <c r="GE24" s="238"/>
      <c r="GF24" s="238"/>
      <c r="GG24" s="238"/>
      <c r="GH24" s="238"/>
      <c r="GI24" s="238"/>
      <c r="GJ24" s="238"/>
      <c r="GK24" s="238"/>
      <c r="GL24" s="238"/>
      <c r="GM24" s="238"/>
      <c r="GN24" s="238"/>
      <c r="GO24" s="238"/>
      <c r="GP24" s="238"/>
      <c r="GQ24" s="238"/>
      <c r="GR24" s="238"/>
      <c r="GS24" s="238"/>
      <c r="GT24" s="238"/>
      <c r="GU24" s="238"/>
      <c r="GV24" s="238"/>
      <c r="GW24" s="238"/>
      <c r="GX24" s="238"/>
      <c r="GY24" s="238"/>
      <c r="GZ24" s="238"/>
      <c r="HA24" s="238"/>
      <c r="HB24" s="238"/>
      <c r="HC24" s="238"/>
      <c r="HD24" s="238"/>
      <c r="HE24" s="238"/>
      <c r="HF24" s="238"/>
      <c r="HG24" s="238"/>
      <c r="HH24" s="238"/>
      <c r="HI24" s="238"/>
      <c r="HJ24" s="238"/>
      <c r="HK24" s="238"/>
      <c r="HL24" s="238"/>
      <c r="HM24" s="238"/>
      <c r="HN24" s="238"/>
      <c r="HO24" s="238"/>
      <c r="HP24" s="238"/>
      <c r="HQ24" s="238"/>
      <c r="HR24" s="238"/>
      <c r="HS24" s="238"/>
      <c r="HT24" s="238"/>
      <c r="HU24" s="238"/>
      <c r="HV24" s="238"/>
      <c r="HW24" s="238"/>
      <c r="HX24" s="238"/>
      <c r="HY24" s="238"/>
      <c r="HZ24" s="238"/>
      <c r="IA24" s="238"/>
      <c r="IB24" s="238"/>
      <c r="IC24" s="238"/>
      <c r="ID24" s="238"/>
      <c r="IE24" s="238"/>
      <c r="IF24" s="238"/>
      <c r="IG24" s="238"/>
      <c r="IH24" s="238"/>
      <c r="II24" s="238"/>
      <c r="IJ24" s="238"/>
      <c r="IK24" s="238"/>
      <c r="IL24" s="238"/>
      <c r="IM24" s="238"/>
      <c r="IN24" s="238"/>
      <c r="IO24" s="238"/>
      <c r="IP24" s="238"/>
      <c r="IQ24" s="238"/>
      <c r="IR24" s="238"/>
      <c r="IS24" s="238"/>
      <c r="IT24" s="238"/>
      <c r="IU24" s="238"/>
      <c r="IV24" s="238"/>
    </row>
    <row r="25" spans="1:256" ht="15.75" x14ac:dyDescent="0.25">
      <c r="A25" s="576"/>
      <c r="B25" s="577"/>
      <c r="C25" s="378"/>
      <c r="D25" s="578"/>
      <c r="E25" s="579"/>
      <c r="F25" s="234"/>
      <c r="G25" s="234"/>
      <c r="H25" s="234"/>
      <c r="I25" s="234"/>
      <c r="J25" s="234"/>
      <c r="K25" s="234"/>
      <c r="L25" s="234"/>
      <c r="M25" s="580"/>
      <c r="N25" s="580"/>
      <c r="O25" s="581"/>
      <c r="P25" s="580"/>
      <c r="Q25" s="578"/>
    </row>
    <row r="26" spans="1:256" x14ac:dyDescent="0.2">
      <c r="D26" s="230"/>
      <c r="F26" s="1615"/>
      <c r="G26" s="1615"/>
      <c r="H26" s="1615"/>
      <c r="I26" s="1615"/>
      <c r="J26" s="1615"/>
      <c r="K26" s="1615"/>
      <c r="L26" s="1615"/>
      <c r="M26" s="1615"/>
      <c r="N26" s="1615"/>
      <c r="O26" s="1615"/>
      <c r="P26" s="1615"/>
      <c r="Q26" s="1615"/>
      <c r="R26" s="236"/>
    </row>
    <row r="27" spans="1:256" x14ac:dyDescent="0.2">
      <c r="D27" s="230"/>
      <c r="F27" s="1615"/>
      <c r="G27" s="1615"/>
      <c r="H27" s="1615"/>
      <c r="I27" s="1615"/>
      <c r="J27" s="1615"/>
      <c r="K27" s="1615"/>
      <c r="L27" s="1615"/>
      <c r="M27" s="1615"/>
      <c r="N27" s="1615"/>
      <c r="O27" s="1615"/>
      <c r="P27" s="1615"/>
      <c r="Q27" s="1615"/>
    </row>
    <row r="28" spans="1:256" x14ac:dyDescent="0.2">
      <c r="A28" s="1615"/>
      <c r="B28" s="1615"/>
      <c r="C28" s="236"/>
      <c r="D28" s="230"/>
      <c r="J28" s="230"/>
      <c r="K28" s="1602"/>
      <c r="L28" s="1602"/>
      <c r="M28" s="1602"/>
      <c r="N28" s="1602"/>
      <c r="O28" s="1602"/>
      <c r="P28" s="1602"/>
      <c r="Q28" s="1602"/>
    </row>
    <row r="29" spans="1:256" x14ac:dyDescent="0.2">
      <c r="A29" s="236"/>
      <c r="B29" s="236"/>
      <c r="C29" s="236"/>
      <c r="D29" s="230"/>
      <c r="J29" s="230"/>
      <c r="K29" s="230"/>
      <c r="L29" s="230"/>
      <c r="M29" s="230"/>
      <c r="N29" s="230"/>
      <c r="O29" s="230"/>
      <c r="P29" s="230"/>
    </row>
    <row r="30" spans="1:256" x14ac:dyDescent="0.2">
      <c r="D30" s="230"/>
      <c r="J30" s="230"/>
      <c r="K30" s="230"/>
      <c r="L30" s="230"/>
      <c r="M30" s="230"/>
      <c r="N30" s="230"/>
      <c r="O30" s="230"/>
      <c r="P30" s="230"/>
    </row>
    <row r="31" spans="1:256" x14ac:dyDescent="0.2">
      <c r="A31" s="1615"/>
      <c r="B31" s="1615"/>
      <c r="C31" s="1080"/>
      <c r="D31" s="230"/>
      <c r="J31" s="230"/>
      <c r="K31" s="230"/>
      <c r="L31" s="230"/>
      <c r="M31" s="230"/>
      <c r="N31" s="230"/>
      <c r="O31" s="230"/>
      <c r="P31" s="230"/>
    </row>
    <row r="32" spans="1:256" x14ac:dyDescent="0.2">
      <c r="D32" s="230"/>
      <c r="J32" s="230"/>
      <c r="K32" s="230"/>
      <c r="L32" s="230"/>
      <c r="M32" s="230"/>
      <c r="N32" s="230"/>
      <c r="O32" s="230"/>
      <c r="P32" s="230"/>
    </row>
    <row r="33" spans="1:16" x14ac:dyDescent="0.2">
      <c r="D33" s="230"/>
      <c r="J33" s="230"/>
      <c r="K33" s="230"/>
      <c r="L33" s="230"/>
      <c r="M33" s="230"/>
      <c r="N33" s="230"/>
      <c r="O33" s="230"/>
      <c r="P33" s="230"/>
    </row>
    <row r="34" spans="1:16" x14ac:dyDescent="0.2">
      <c r="D34" s="230"/>
      <c r="J34" s="230"/>
      <c r="K34" s="230"/>
      <c r="L34" s="230"/>
      <c r="M34" s="230"/>
      <c r="N34" s="230"/>
      <c r="O34" s="230"/>
      <c r="P34" s="230"/>
    </row>
    <row r="35" spans="1:16" x14ac:dyDescent="0.2">
      <c r="D35" s="230"/>
      <c r="J35" s="230"/>
      <c r="K35" s="230"/>
      <c r="L35" s="230"/>
      <c r="M35" s="230"/>
      <c r="N35" s="230"/>
      <c r="O35" s="230"/>
      <c r="P35" s="230"/>
    </row>
    <row r="37" spans="1:16" x14ac:dyDescent="0.2">
      <c r="A37" s="231"/>
    </row>
  </sheetData>
  <mergeCells count="29">
    <mergeCell ref="F26:Q27"/>
    <mergeCell ref="A28:B28"/>
    <mergeCell ref="K28:Q28"/>
    <mergeCell ref="A31:B31"/>
    <mergeCell ref="J12:J16"/>
    <mergeCell ref="K12:Q12"/>
    <mergeCell ref="K13:P13"/>
    <mergeCell ref="K14:L14"/>
    <mergeCell ref="M14:N14"/>
    <mergeCell ref="O14:P15"/>
    <mergeCell ref="Q14:Q15"/>
    <mergeCell ref="A11:P11"/>
    <mergeCell ref="A12:A16"/>
    <mergeCell ref="B12:B16"/>
    <mergeCell ref="C12:C16"/>
    <mergeCell ref="D12:D16"/>
    <mergeCell ref="E12:E16"/>
    <mergeCell ref="F12:F16"/>
    <mergeCell ref="G12:G16"/>
    <mergeCell ref="H12:H16"/>
    <mergeCell ref="I12:I16"/>
    <mergeCell ref="A9:Q10"/>
    <mergeCell ref="B1:D1"/>
    <mergeCell ref="A2:Q2"/>
    <mergeCell ref="A3:Q3"/>
    <mergeCell ref="A4:Q4"/>
    <mergeCell ref="A6:M6"/>
    <mergeCell ref="A7:F7"/>
    <mergeCell ref="A8:P8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IV119"/>
  <sheetViews>
    <sheetView workbookViewId="0">
      <selection activeCell="H41" sqref="H41"/>
    </sheetView>
  </sheetViews>
  <sheetFormatPr defaultRowHeight="12.75" x14ac:dyDescent="0.2"/>
  <cols>
    <col min="1" max="1" width="70.7109375" style="1" customWidth="1"/>
    <col min="2" max="2" width="6.42578125" style="10" customWidth="1"/>
    <col min="3" max="3" width="5.85546875" style="10" customWidth="1"/>
    <col min="4" max="4" width="6.140625" style="1" customWidth="1"/>
    <col min="5" max="5" width="6.42578125" style="10" customWidth="1"/>
    <col min="6" max="6" width="5.7109375" style="10" customWidth="1"/>
    <col min="7" max="8" width="6.42578125" style="10" customWidth="1"/>
    <col min="9" max="9" width="5.7109375" style="10" customWidth="1"/>
    <col min="10" max="16" width="5.7109375" style="1" customWidth="1"/>
    <col min="17" max="18" width="8.85546875" style="1"/>
    <col min="19" max="19" width="10.140625" style="1" bestFit="1" customWidth="1"/>
    <col min="20" max="20" width="12.7109375" style="1" customWidth="1"/>
    <col min="21" max="21" width="14.28515625" style="1" customWidth="1"/>
    <col min="22" max="22" width="18.140625" style="1" customWidth="1"/>
    <col min="23" max="24" width="8.85546875" style="1"/>
    <col min="25" max="25" width="12.7109375" style="1" bestFit="1" customWidth="1"/>
    <col min="26" max="256" width="8.85546875" style="1"/>
  </cols>
  <sheetData>
    <row r="1" spans="1:256" ht="15.75" x14ac:dyDescent="0.25">
      <c r="A1" s="3"/>
      <c r="B1" s="1621"/>
      <c r="C1" s="1621"/>
      <c r="D1" s="1621"/>
      <c r="J1" s="11"/>
      <c r="K1" s="10"/>
      <c r="L1" s="10"/>
      <c r="M1" s="10"/>
      <c r="N1" s="10"/>
      <c r="O1" s="10"/>
      <c r="P1" s="10"/>
      <c r="Q1" s="10"/>
      <c r="R1" s="10"/>
      <c r="S1" s="10"/>
      <c r="T1" s="586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  <c r="DH1" s="10"/>
      <c r="DI1" s="10"/>
      <c r="DJ1" s="10"/>
      <c r="DK1" s="10"/>
      <c r="DL1" s="10"/>
      <c r="DM1" s="10"/>
      <c r="DN1" s="10"/>
      <c r="DO1" s="10"/>
      <c r="DP1" s="10"/>
      <c r="DQ1" s="10"/>
      <c r="DR1" s="10"/>
      <c r="DS1" s="10"/>
      <c r="DT1" s="10"/>
      <c r="DU1" s="10"/>
      <c r="DV1" s="10"/>
      <c r="DW1" s="10"/>
      <c r="DX1" s="10"/>
      <c r="DY1" s="10"/>
      <c r="DZ1" s="10"/>
      <c r="EA1" s="10"/>
      <c r="EB1" s="10"/>
      <c r="EC1" s="10"/>
      <c r="ED1" s="10"/>
      <c r="EE1" s="10"/>
      <c r="EF1" s="10"/>
      <c r="EG1" s="10"/>
      <c r="EH1" s="10"/>
      <c r="EI1" s="10"/>
      <c r="EJ1" s="10"/>
      <c r="EK1" s="10"/>
      <c r="EL1" s="10"/>
      <c r="EM1" s="10"/>
      <c r="EN1" s="10"/>
      <c r="EO1" s="10"/>
      <c r="EP1" s="10"/>
      <c r="EQ1" s="10"/>
      <c r="ER1" s="10"/>
      <c r="ES1" s="10"/>
      <c r="ET1" s="10"/>
      <c r="EU1" s="10"/>
      <c r="EV1" s="10"/>
      <c r="EW1" s="10"/>
      <c r="EX1" s="10"/>
      <c r="EY1" s="10"/>
      <c r="EZ1" s="10"/>
      <c r="FA1" s="10"/>
      <c r="FB1" s="10"/>
      <c r="FC1" s="10"/>
      <c r="FD1" s="10"/>
      <c r="FE1" s="10"/>
      <c r="FF1" s="10"/>
      <c r="FG1" s="10"/>
      <c r="FH1" s="10"/>
      <c r="FI1" s="10"/>
      <c r="FJ1" s="10"/>
      <c r="FK1" s="10"/>
      <c r="FL1" s="10"/>
      <c r="FM1" s="10"/>
      <c r="FN1" s="10"/>
      <c r="FO1" s="10"/>
      <c r="FP1" s="10"/>
      <c r="FQ1" s="10"/>
      <c r="FR1" s="10"/>
      <c r="FS1" s="10"/>
      <c r="FT1" s="10"/>
      <c r="FU1" s="10"/>
      <c r="FV1" s="10"/>
      <c r="FW1" s="10"/>
      <c r="FX1" s="10"/>
      <c r="FY1" s="10"/>
      <c r="FZ1" s="10"/>
      <c r="GA1" s="10"/>
      <c r="GB1" s="10"/>
      <c r="GC1" s="10"/>
      <c r="GD1" s="10"/>
      <c r="GE1" s="10"/>
      <c r="GF1" s="10"/>
      <c r="GG1" s="10"/>
      <c r="GH1" s="10"/>
      <c r="GI1" s="10"/>
      <c r="GJ1" s="10"/>
      <c r="GK1" s="10"/>
      <c r="GL1" s="10"/>
      <c r="GM1" s="10"/>
      <c r="GN1" s="10"/>
      <c r="GO1" s="10"/>
      <c r="GP1" s="10"/>
      <c r="GQ1" s="10"/>
      <c r="GR1" s="10"/>
      <c r="GS1" s="10"/>
      <c r="GT1" s="10"/>
      <c r="GU1" s="10"/>
      <c r="GV1" s="10"/>
      <c r="GW1" s="10"/>
      <c r="GX1" s="10"/>
      <c r="GY1" s="10"/>
      <c r="GZ1" s="10"/>
      <c r="HA1" s="10"/>
      <c r="HB1" s="10"/>
      <c r="HC1" s="10"/>
      <c r="HD1" s="10"/>
      <c r="HE1" s="10"/>
      <c r="HF1" s="10"/>
      <c r="HG1" s="10"/>
      <c r="HH1" s="10"/>
      <c r="HI1" s="10"/>
      <c r="HJ1" s="10"/>
      <c r="HK1" s="10"/>
      <c r="HL1" s="10"/>
      <c r="HM1" s="10"/>
      <c r="HN1" s="10"/>
      <c r="HO1" s="10"/>
      <c r="HP1" s="10"/>
      <c r="HQ1" s="10"/>
      <c r="HR1" s="10"/>
      <c r="HS1" s="10"/>
      <c r="HT1" s="10"/>
      <c r="HU1" s="10"/>
      <c r="HV1" s="10"/>
      <c r="HW1" s="10"/>
      <c r="HX1" s="10"/>
      <c r="HY1" s="10"/>
      <c r="HZ1" s="10"/>
      <c r="IA1" s="10"/>
      <c r="IB1" s="10"/>
      <c r="IC1" s="10"/>
      <c r="ID1" s="10"/>
      <c r="IE1" s="10"/>
      <c r="IF1" s="10"/>
      <c r="IG1" s="10"/>
      <c r="IH1" s="10"/>
      <c r="II1" s="10"/>
      <c r="IJ1" s="10"/>
      <c r="IK1" s="10"/>
      <c r="IL1" s="10"/>
      <c r="IM1" s="10"/>
      <c r="IN1" s="10"/>
      <c r="IO1" s="10"/>
      <c r="IP1" s="10"/>
      <c r="IQ1" s="10"/>
      <c r="IR1" s="10"/>
      <c r="IS1" s="10"/>
      <c r="IT1" s="10"/>
      <c r="IU1" s="10"/>
      <c r="IV1" s="10"/>
    </row>
    <row r="2" spans="1:256" ht="15.75" x14ac:dyDescent="0.2">
      <c r="A2" s="1566" t="s">
        <v>302</v>
      </c>
      <c r="B2" s="1566"/>
      <c r="C2" s="1566"/>
      <c r="D2" s="1566"/>
      <c r="E2" s="1566"/>
      <c r="F2" s="1566"/>
      <c r="G2" s="1566"/>
      <c r="H2" s="1566"/>
      <c r="I2" s="1566"/>
      <c r="J2" s="1566"/>
      <c r="K2" s="1566"/>
      <c r="L2" s="1566"/>
      <c r="M2" s="1566"/>
      <c r="N2" s="1566"/>
      <c r="O2" s="1566"/>
      <c r="P2" s="1566"/>
      <c r="Q2" s="1566"/>
      <c r="T2" s="585"/>
    </row>
    <row r="3" spans="1:256" ht="15.75" x14ac:dyDescent="0.2">
      <c r="A3" s="1566" t="s">
        <v>4</v>
      </c>
      <c r="B3" s="1566"/>
      <c r="C3" s="1566"/>
      <c r="D3" s="1566"/>
      <c r="E3" s="1566"/>
      <c r="F3" s="1566"/>
      <c r="G3" s="1566"/>
      <c r="H3" s="1566"/>
      <c r="I3" s="1566"/>
      <c r="J3" s="1566"/>
      <c r="K3" s="1566"/>
      <c r="L3" s="1566"/>
      <c r="M3" s="1566"/>
      <c r="N3" s="1566"/>
      <c r="O3" s="1566"/>
      <c r="P3" s="1566"/>
      <c r="Q3" s="1566"/>
      <c r="T3" s="585"/>
    </row>
    <row r="4" spans="1:256" ht="15.75" x14ac:dyDescent="0.2">
      <c r="A4" s="1566" t="s">
        <v>303</v>
      </c>
      <c r="B4" s="1566"/>
      <c r="C4" s="1566"/>
      <c r="D4" s="1566"/>
      <c r="E4" s="1566"/>
      <c r="F4" s="1566"/>
      <c r="G4" s="1566"/>
      <c r="H4" s="1566"/>
      <c r="I4" s="1566"/>
      <c r="J4" s="1566"/>
      <c r="K4" s="1566"/>
      <c r="L4" s="1566"/>
      <c r="M4" s="1566"/>
      <c r="N4" s="1566"/>
      <c r="O4" s="1566"/>
      <c r="P4" s="1566"/>
      <c r="Q4" s="1566"/>
      <c r="T4" s="585"/>
    </row>
    <row r="5" spans="1:256" ht="15.75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T5" s="585"/>
    </row>
    <row r="6" spans="1:256" ht="15.75" x14ac:dyDescent="0.25">
      <c r="A6" s="1620" t="s">
        <v>304</v>
      </c>
      <c r="B6" s="1620"/>
      <c r="C6" s="1620"/>
      <c r="D6" s="1620"/>
      <c r="E6" s="1620"/>
      <c r="F6" s="1620"/>
      <c r="G6" s="1620"/>
      <c r="H6" s="1620"/>
      <c r="I6" s="1620"/>
      <c r="J6" s="1620"/>
      <c r="K6" s="1620"/>
      <c r="L6" s="1620"/>
      <c r="M6" s="1620"/>
      <c r="N6" s="7"/>
      <c r="O6" s="7"/>
      <c r="P6" s="7"/>
      <c r="T6" s="585"/>
    </row>
    <row r="7" spans="1:256" ht="15.75" x14ac:dyDescent="0.25">
      <c r="A7" s="1565" t="s">
        <v>138</v>
      </c>
      <c r="B7" s="1565"/>
      <c r="C7" s="1565"/>
      <c r="D7" s="1565"/>
      <c r="E7" s="1565"/>
      <c r="F7" s="1565"/>
      <c r="G7" s="3"/>
      <c r="H7" s="3"/>
      <c r="I7" s="3"/>
      <c r="J7" s="5"/>
      <c r="K7" s="5"/>
      <c r="L7" s="5"/>
      <c r="M7" s="5"/>
      <c r="N7" s="5"/>
      <c r="O7" s="5"/>
      <c r="P7" s="5"/>
      <c r="T7" s="585"/>
    </row>
    <row r="8" spans="1:256" ht="15.75" x14ac:dyDescent="0.25">
      <c r="A8" s="1619" t="s">
        <v>305</v>
      </c>
      <c r="B8" s="1619"/>
      <c r="C8" s="1619"/>
      <c r="D8" s="1619"/>
      <c r="E8" s="1619"/>
      <c r="F8" s="1619"/>
      <c r="G8" s="1619"/>
      <c r="H8" s="1619"/>
      <c r="I8" s="1619"/>
      <c r="J8" s="1619"/>
      <c r="K8" s="1619"/>
      <c r="L8" s="1619"/>
      <c r="M8" s="1619"/>
      <c r="N8" s="1619"/>
      <c r="O8" s="1619"/>
      <c r="P8" s="1619"/>
      <c r="T8" s="585"/>
    </row>
    <row r="9" spans="1:256" x14ac:dyDescent="0.2">
      <c r="A9" s="1565" t="s">
        <v>140</v>
      </c>
      <c r="B9" s="1565"/>
      <c r="C9" s="1565"/>
      <c r="D9" s="1565"/>
      <c r="E9" s="1565"/>
      <c r="F9" s="1565"/>
      <c r="G9" s="1565"/>
      <c r="H9" s="1565"/>
      <c r="I9" s="1565"/>
      <c r="J9" s="1565"/>
      <c r="K9" s="1565"/>
      <c r="L9" s="1565"/>
      <c r="M9" s="1565"/>
      <c r="N9" s="1565"/>
      <c r="O9" s="1565"/>
      <c r="P9" s="1565"/>
      <c r="Q9" s="1565"/>
    </row>
    <row r="10" spans="1:256" x14ac:dyDescent="0.2">
      <c r="A10" s="1565"/>
      <c r="B10" s="1565"/>
      <c r="C10" s="1565"/>
      <c r="D10" s="1565"/>
      <c r="E10" s="1565"/>
      <c r="F10" s="1565"/>
      <c r="G10" s="1565"/>
      <c r="H10" s="1565"/>
      <c r="I10" s="1565"/>
      <c r="J10" s="1565"/>
      <c r="K10" s="1565"/>
      <c r="L10" s="1565"/>
      <c r="M10" s="1565"/>
      <c r="N10" s="1565"/>
      <c r="O10" s="1565"/>
      <c r="P10" s="1565"/>
      <c r="Q10" s="1565"/>
    </row>
    <row r="11" spans="1:256" ht="16.5" thickBot="1" x14ac:dyDescent="0.3">
      <c r="A11" s="1564" t="s">
        <v>306</v>
      </c>
      <c r="B11" s="1564"/>
      <c r="C11" s="1564"/>
      <c r="D11" s="1564"/>
      <c r="E11" s="1564"/>
      <c r="F11" s="1564"/>
      <c r="G11" s="1564"/>
      <c r="H11" s="1564"/>
      <c r="I11" s="1564"/>
      <c r="J11" s="1564"/>
      <c r="K11" s="1564"/>
      <c r="L11" s="1564"/>
      <c r="M11" s="1564"/>
      <c r="N11" s="1564"/>
      <c r="O11" s="1564"/>
      <c r="P11" s="1564"/>
    </row>
    <row r="12" spans="1:256" ht="13.5" thickBot="1" x14ac:dyDescent="0.25">
      <c r="A12" s="1544" t="s">
        <v>23</v>
      </c>
      <c r="B12" s="1522" t="s">
        <v>14</v>
      </c>
      <c r="C12" s="1560" t="s">
        <v>26</v>
      </c>
      <c r="D12" s="1553" t="s">
        <v>27</v>
      </c>
      <c r="E12" s="1522" t="s">
        <v>1</v>
      </c>
      <c r="F12" s="1556" t="s">
        <v>28</v>
      </c>
      <c r="G12" s="1522" t="s">
        <v>29</v>
      </c>
      <c r="H12" s="1553" t="s">
        <v>30</v>
      </c>
      <c r="I12" s="1522" t="s">
        <v>16</v>
      </c>
      <c r="J12" s="1560" t="s">
        <v>31</v>
      </c>
      <c r="K12" s="1531" t="s">
        <v>5</v>
      </c>
      <c r="L12" s="1532"/>
      <c r="M12" s="1532"/>
      <c r="N12" s="1532"/>
      <c r="O12" s="1532"/>
      <c r="P12" s="1532"/>
      <c r="Q12" s="1533"/>
    </row>
    <row r="13" spans="1:256" ht="13.5" thickBot="1" x14ac:dyDescent="0.25">
      <c r="A13" s="1545"/>
      <c r="B13" s="1523"/>
      <c r="C13" s="1561"/>
      <c r="D13" s="1554"/>
      <c r="E13" s="1523"/>
      <c r="F13" s="1557"/>
      <c r="G13" s="1523"/>
      <c r="H13" s="1554"/>
      <c r="I13" s="1523"/>
      <c r="J13" s="1561"/>
      <c r="K13" s="1549" t="s">
        <v>12</v>
      </c>
      <c r="L13" s="1549"/>
      <c r="M13" s="1550"/>
      <c r="N13" s="1551"/>
      <c r="O13" s="1551"/>
      <c r="P13" s="1552"/>
      <c r="Q13" s="25"/>
      <c r="R13" s="587"/>
      <c r="S13" s="587"/>
      <c r="T13" s="587"/>
      <c r="U13" s="587"/>
    </row>
    <row r="14" spans="1:256" x14ac:dyDescent="0.2">
      <c r="A14" s="1545"/>
      <c r="B14" s="1523"/>
      <c r="C14" s="1561"/>
      <c r="D14" s="1554"/>
      <c r="E14" s="1523"/>
      <c r="F14" s="1557"/>
      <c r="G14" s="1523"/>
      <c r="H14" s="1554"/>
      <c r="I14" s="1523"/>
      <c r="J14" s="1561"/>
      <c r="K14" s="1548" t="s">
        <v>2</v>
      </c>
      <c r="L14" s="1559"/>
      <c r="M14" s="1547" t="s">
        <v>8</v>
      </c>
      <c r="N14" s="1548"/>
      <c r="O14" s="1537" t="s">
        <v>3</v>
      </c>
      <c r="P14" s="1538"/>
      <c r="Q14" s="1567" t="s">
        <v>3</v>
      </c>
      <c r="R14" s="587"/>
      <c r="S14" s="587"/>
      <c r="T14" s="587"/>
      <c r="U14" s="587"/>
    </row>
    <row r="15" spans="1:256" ht="13.5" thickBot="1" x14ac:dyDescent="0.25">
      <c r="A15" s="1545"/>
      <c r="B15" s="1523"/>
      <c r="C15" s="1561"/>
      <c r="D15" s="1554"/>
      <c r="E15" s="1523"/>
      <c r="F15" s="1557"/>
      <c r="G15" s="1523"/>
      <c r="H15" s="1554"/>
      <c r="I15" s="1523"/>
      <c r="J15" s="1561"/>
      <c r="K15" s="30">
        <v>20</v>
      </c>
      <c r="L15" s="31" t="s">
        <v>24</v>
      </c>
      <c r="M15" s="32">
        <v>3</v>
      </c>
      <c r="N15" s="33" t="s">
        <v>307</v>
      </c>
      <c r="O15" s="1539"/>
      <c r="P15" s="1540"/>
      <c r="Q15" s="1568"/>
      <c r="R15" s="587"/>
      <c r="S15" s="587"/>
      <c r="T15" s="587"/>
      <c r="U15" s="587"/>
    </row>
    <row r="16" spans="1:256" ht="13.5" thickBot="1" x14ac:dyDescent="0.25">
      <c r="A16" s="1545"/>
      <c r="B16" s="1523"/>
      <c r="C16" s="1562"/>
      <c r="D16" s="1555"/>
      <c r="E16" s="1524"/>
      <c r="F16" s="1558"/>
      <c r="G16" s="1524"/>
      <c r="H16" s="1555"/>
      <c r="I16" s="1524"/>
      <c r="J16" s="1562"/>
      <c r="K16" s="588" t="s">
        <v>9</v>
      </c>
      <c r="L16" s="217" t="s">
        <v>10</v>
      </c>
      <c r="M16" s="589" t="s">
        <v>9</v>
      </c>
      <c r="N16" s="220" t="s">
        <v>10</v>
      </c>
      <c r="O16" s="216" t="s">
        <v>9</v>
      </c>
      <c r="P16" s="590" t="s">
        <v>10</v>
      </c>
      <c r="Q16" s="591" t="s">
        <v>6</v>
      </c>
      <c r="R16" s="587"/>
      <c r="S16" s="587"/>
      <c r="T16" s="587"/>
      <c r="U16" s="587"/>
    </row>
    <row r="17" spans="1:256" ht="15.75" thickBot="1" x14ac:dyDescent="0.3">
      <c r="A17" s="1138" t="s">
        <v>39</v>
      </c>
      <c r="B17" s="1153"/>
      <c r="C17" s="1153"/>
      <c r="D17" s="1153"/>
      <c r="E17" s="1153"/>
      <c r="F17" s="1153"/>
      <c r="G17" s="1153"/>
      <c r="H17" s="1153"/>
      <c r="I17" s="1153"/>
      <c r="J17" s="1153"/>
      <c r="K17" s="1153"/>
      <c r="L17" s="1153"/>
      <c r="M17" s="1153"/>
      <c r="N17" s="1153"/>
      <c r="O17" s="793"/>
      <c r="P17" s="793"/>
      <c r="Q17" s="1209"/>
      <c r="R17" s="98"/>
      <c r="S17" s="98"/>
      <c r="T17" s="98"/>
      <c r="U17" s="98"/>
      <c r="V17" s="97"/>
      <c r="W17" s="97"/>
      <c r="X17" s="97"/>
      <c r="Y17" s="97"/>
      <c r="Z17" s="97"/>
      <c r="AA17" s="97"/>
      <c r="AB17" s="97"/>
      <c r="AC17" s="97"/>
      <c r="AD17" s="97"/>
      <c r="AE17" s="97"/>
      <c r="AF17" s="97"/>
      <c r="AG17" s="97"/>
      <c r="AH17" s="97"/>
      <c r="AI17" s="97"/>
      <c r="AJ17" s="97"/>
      <c r="AK17" s="97"/>
      <c r="AL17" s="97"/>
      <c r="AM17" s="97"/>
      <c r="AN17" s="97"/>
      <c r="AO17" s="97"/>
      <c r="AP17" s="97"/>
      <c r="AQ17" s="97"/>
      <c r="AR17" s="97"/>
      <c r="AS17" s="97"/>
      <c r="AT17" s="97"/>
      <c r="AU17" s="97"/>
      <c r="AV17" s="97"/>
      <c r="AW17" s="97"/>
      <c r="AX17" s="97"/>
      <c r="AY17" s="97"/>
      <c r="AZ17" s="97"/>
      <c r="BA17" s="97"/>
      <c r="BB17" s="97"/>
      <c r="BC17" s="97"/>
      <c r="BD17" s="97"/>
      <c r="BE17" s="97"/>
      <c r="BF17" s="97"/>
      <c r="BG17" s="97"/>
      <c r="BH17" s="97"/>
      <c r="BI17" s="97"/>
      <c r="BJ17" s="97"/>
      <c r="BK17" s="97"/>
      <c r="BL17" s="97"/>
      <c r="BM17" s="97"/>
      <c r="BN17" s="97"/>
      <c r="BO17" s="97"/>
      <c r="BP17" s="97"/>
      <c r="BQ17" s="97"/>
      <c r="BR17" s="97"/>
      <c r="BS17" s="97"/>
      <c r="BT17" s="97"/>
      <c r="BU17" s="97"/>
      <c r="BV17" s="97"/>
      <c r="BW17" s="97"/>
      <c r="BX17" s="97"/>
      <c r="BY17" s="97"/>
      <c r="BZ17" s="97"/>
      <c r="CA17" s="97"/>
      <c r="CB17" s="97"/>
      <c r="CC17" s="97"/>
      <c r="CD17" s="97"/>
      <c r="CE17" s="97"/>
      <c r="CF17" s="97"/>
      <c r="CG17" s="97"/>
      <c r="CH17" s="97"/>
      <c r="CI17" s="97"/>
      <c r="CJ17" s="97"/>
      <c r="CK17" s="97"/>
      <c r="CL17" s="97"/>
      <c r="CM17" s="97"/>
      <c r="CN17" s="97"/>
      <c r="CO17" s="97"/>
      <c r="CP17" s="97"/>
      <c r="CQ17" s="97"/>
      <c r="CR17" s="97"/>
      <c r="CS17" s="97"/>
      <c r="CT17" s="97"/>
      <c r="CU17" s="97"/>
      <c r="CV17" s="97"/>
      <c r="CW17" s="97"/>
      <c r="CX17" s="97"/>
      <c r="CY17" s="97"/>
      <c r="CZ17" s="97"/>
      <c r="DA17" s="97"/>
      <c r="DB17" s="97"/>
      <c r="DC17" s="97"/>
      <c r="DD17" s="97"/>
      <c r="DE17" s="97"/>
      <c r="DF17" s="97"/>
      <c r="DG17" s="97"/>
      <c r="DH17" s="97"/>
      <c r="DI17" s="97"/>
      <c r="DJ17" s="97"/>
      <c r="DK17" s="97"/>
      <c r="DL17" s="97"/>
      <c r="DM17" s="97"/>
      <c r="DN17" s="97"/>
      <c r="DO17" s="97"/>
      <c r="DP17" s="97"/>
      <c r="DQ17" s="97"/>
      <c r="DR17" s="97"/>
      <c r="DS17" s="97"/>
      <c r="DT17" s="97"/>
      <c r="DU17" s="97"/>
      <c r="DV17" s="97"/>
      <c r="DW17" s="97"/>
      <c r="DX17" s="97"/>
      <c r="DY17" s="97"/>
      <c r="DZ17" s="97"/>
      <c r="EA17" s="97"/>
      <c r="EB17" s="97"/>
      <c r="EC17" s="97"/>
      <c r="ED17" s="97"/>
      <c r="EE17" s="97"/>
      <c r="EF17" s="97"/>
      <c r="EG17" s="97"/>
      <c r="EH17" s="97"/>
      <c r="EI17" s="97"/>
      <c r="EJ17" s="97"/>
      <c r="EK17" s="97"/>
      <c r="EL17" s="97"/>
      <c r="EM17" s="97"/>
      <c r="EN17" s="97"/>
      <c r="EO17" s="97"/>
      <c r="EP17" s="97"/>
      <c r="EQ17" s="97"/>
      <c r="ER17" s="97"/>
      <c r="ES17" s="97"/>
      <c r="ET17" s="97"/>
      <c r="EU17" s="97"/>
      <c r="EV17" s="97"/>
      <c r="EW17" s="97"/>
      <c r="EX17" s="97"/>
      <c r="EY17" s="97"/>
      <c r="EZ17" s="97"/>
      <c r="FA17" s="97"/>
      <c r="FB17" s="97"/>
      <c r="FC17" s="97"/>
      <c r="FD17" s="97"/>
      <c r="FE17" s="97"/>
      <c r="FF17" s="97"/>
      <c r="FG17" s="97"/>
      <c r="FH17" s="97"/>
      <c r="FI17" s="97"/>
      <c r="FJ17" s="97"/>
      <c r="FK17" s="97"/>
      <c r="FL17" s="97"/>
      <c r="FM17" s="97"/>
      <c r="FN17" s="97"/>
      <c r="FO17" s="97"/>
      <c r="FP17" s="97"/>
      <c r="FQ17" s="97"/>
      <c r="FR17" s="97"/>
      <c r="FS17" s="97"/>
      <c r="FT17" s="97"/>
      <c r="FU17" s="97"/>
      <c r="FV17" s="97"/>
      <c r="FW17" s="97"/>
      <c r="FX17" s="97"/>
      <c r="FY17" s="97"/>
      <c r="FZ17" s="97"/>
      <c r="GA17" s="97"/>
      <c r="GB17" s="97"/>
      <c r="GC17" s="97"/>
      <c r="GD17" s="97"/>
      <c r="GE17" s="97"/>
      <c r="GF17" s="97"/>
      <c r="GG17" s="97"/>
      <c r="GH17" s="97"/>
      <c r="GI17" s="97"/>
      <c r="GJ17" s="97"/>
      <c r="GK17" s="97"/>
      <c r="GL17" s="97"/>
      <c r="GM17" s="97"/>
      <c r="GN17" s="97"/>
      <c r="GO17" s="97"/>
      <c r="GP17" s="97"/>
      <c r="GQ17" s="97"/>
      <c r="GR17" s="97"/>
      <c r="GS17" s="97"/>
      <c r="GT17" s="97"/>
      <c r="GU17" s="97"/>
      <c r="GV17" s="97"/>
      <c r="GW17" s="97"/>
      <c r="GX17" s="97"/>
      <c r="GY17" s="97"/>
      <c r="GZ17" s="97"/>
      <c r="HA17" s="97"/>
      <c r="HB17" s="97"/>
      <c r="HC17" s="97"/>
      <c r="HD17" s="97"/>
      <c r="HE17" s="97"/>
      <c r="HF17" s="97"/>
      <c r="HG17" s="97"/>
      <c r="HH17" s="97"/>
      <c r="HI17" s="97"/>
      <c r="HJ17" s="97"/>
      <c r="HK17" s="97"/>
      <c r="HL17" s="97"/>
      <c r="HM17" s="97"/>
      <c r="HN17" s="97"/>
      <c r="HO17" s="97"/>
      <c r="HP17" s="97"/>
      <c r="HQ17" s="97"/>
      <c r="HR17" s="97"/>
      <c r="HS17" s="97"/>
      <c r="HT17" s="97"/>
      <c r="HU17" s="97"/>
      <c r="HV17" s="97"/>
      <c r="HW17" s="97"/>
      <c r="HX17" s="97"/>
      <c r="HY17" s="97"/>
      <c r="HZ17" s="97"/>
      <c r="IA17" s="97"/>
      <c r="IB17" s="97"/>
      <c r="IC17" s="97"/>
      <c r="ID17" s="97"/>
      <c r="IE17" s="97"/>
      <c r="IF17" s="97"/>
      <c r="IG17" s="97"/>
      <c r="IH17" s="97"/>
      <c r="II17" s="97"/>
      <c r="IJ17" s="97"/>
      <c r="IK17" s="97"/>
      <c r="IL17" s="97"/>
      <c r="IM17" s="97"/>
      <c r="IN17" s="97"/>
      <c r="IO17" s="97"/>
      <c r="IP17" s="97"/>
      <c r="IQ17" s="97"/>
      <c r="IR17" s="97"/>
      <c r="IS17" s="97"/>
      <c r="IT17" s="97"/>
      <c r="IU17" s="97"/>
      <c r="IV17" s="97"/>
    </row>
    <row r="18" spans="1:256" ht="15.75" thickBot="1" x14ac:dyDescent="0.3">
      <c r="A18" s="1210" t="s">
        <v>36</v>
      </c>
      <c r="B18" s="1211">
        <v>1</v>
      </c>
      <c r="C18" s="621">
        <f>B18*27</f>
        <v>27</v>
      </c>
      <c r="D18" s="1212">
        <f>B18*22</f>
        <v>22</v>
      </c>
      <c r="E18" s="1213">
        <v>22</v>
      </c>
      <c r="F18" s="286"/>
      <c r="G18" s="287"/>
      <c r="H18" s="306">
        <f>B18*2</f>
        <v>2</v>
      </c>
      <c r="I18" s="1214">
        <v>19</v>
      </c>
      <c r="J18" s="305"/>
      <c r="K18" s="1215">
        <v>8</v>
      </c>
      <c r="L18" s="303"/>
      <c r="M18" s="284"/>
      <c r="N18" s="283"/>
      <c r="O18" s="282">
        <f>SUM(K18,M18)</f>
        <v>8</v>
      </c>
      <c r="P18" s="282">
        <f>SUM(L18,N18)</f>
        <v>0</v>
      </c>
      <c r="Q18" s="1216">
        <f>SUM(O18,P18)</f>
        <v>8</v>
      </c>
      <c r="R18" s="98"/>
      <c r="S18" s="98"/>
      <c r="T18" s="98"/>
      <c r="U18" s="98"/>
      <c r="V18" s="97"/>
      <c r="W18" s="97"/>
      <c r="X18" s="97"/>
      <c r="Y18" s="97"/>
      <c r="Z18" s="97"/>
      <c r="AA18" s="97"/>
      <c r="AB18" s="97"/>
      <c r="AC18" s="97"/>
      <c r="AD18" s="97"/>
      <c r="AE18" s="97"/>
      <c r="AF18" s="97"/>
      <c r="AG18" s="97"/>
      <c r="AH18" s="97"/>
      <c r="AI18" s="97"/>
      <c r="AJ18" s="97"/>
      <c r="AK18" s="97"/>
      <c r="AL18" s="97"/>
      <c r="AM18" s="97"/>
      <c r="AN18" s="97"/>
      <c r="AO18" s="97"/>
      <c r="AP18" s="97"/>
      <c r="AQ18" s="97"/>
      <c r="AR18" s="97"/>
      <c r="AS18" s="97"/>
      <c r="AT18" s="97"/>
      <c r="AU18" s="97"/>
      <c r="AV18" s="97"/>
      <c r="AW18" s="97"/>
      <c r="AX18" s="97"/>
      <c r="AY18" s="97"/>
      <c r="AZ18" s="97"/>
      <c r="BA18" s="97"/>
      <c r="BB18" s="97"/>
      <c r="BC18" s="97"/>
      <c r="BD18" s="97"/>
      <c r="BE18" s="97"/>
      <c r="BF18" s="97"/>
      <c r="BG18" s="97"/>
      <c r="BH18" s="97"/>
      <c r="BI18" s="97"/>
      <c r="BJ18" s="97"/>
      <c r="BK18" s="97"/>
      <c r="BL18" s="97"/>
      <c r="BM18" s="97"/>
      <c r="BN18" s="97"/>
      <c r="BO18" s="97"/>
      <c r="BP18" s="97"/>
      <c r="BQ18" s="97"/>
      <c r="BR18" s="97"/>
      <c r="BS18" s="97"/>
      <c r="BT18" s="97"/>
      <c r="BU18" s="97"/>
      <c r="BV18" s="97"/>
      <c r="BW18" s="97"/>
      <c r="BX18" s="97"/>
      <c r="BY18" s="97"/>
      <c r="BZ18" s="97"/>
      <c r="CA18" s="97"/>
      <c r="CB18" s="97"/>
      <c r="CC18" s="97"/>
      <c r="CD18" s="97"/>
      <c r="CE18" s="97"/>
      <c r="CF18" s="97"/>
      <c r="CG18" s="97"/>
      <c r="CH18" s="97"/>
      <c r="CI18" s="97"/>
      <c r="CJ18" s="97"/>
      <c r="CK18" s="97"/>
      <c r="CL18" s="97"/>
      <c r="CM18" s="97"/>
      <c r="CN18" s="97"/>
      <c r="CO18" s="97"/>
      <c r="CP18" s="97"/>
      <c r="CQ18" s="97"/>
      <c r="CR18" s="97"/>
      <c r="CS18" s="97"/>
      <c r="CT18" s="97"/>
      <c r="CU18" s="97"/>
      <c r="CV18" s="97"/>
      <c r="CW18" s="97"/>
      <c r="CX18" s="97"/>
      <c r="CY18" s="97"/>
      <c r="CZ18" s="97"/>
      <c r="DA18" s="97"/>
      <c r="DB18" s="97"/>
      <c r="DC18" s="97"/>
      <c r="DD18" s="97"/>
      <c r="DE18" s="97"/>
      <c r="DF18" s="97"/>
      <c r="DG18" s="97"/>
      <c r="DH18" s="97"/>
      <c r="DI18" s="97"/>
      <c r="DJ18" s="97"/>
      <c r="DK18" s="97"/>
      <c r="DL18" s="97"/>
      <c r="DM18" s="97"/>
      <c r="DN18" s="97"/>
      <c r="DO18" s="97"/>
      <c r="DP18" s="97"/>
      <c r="DQ18" s="97"/>
      <c r="DR18" s="97"/>
      <c r="DS18" s="97"/>
      <c r="DT18" s="97"/>
      <c r="DU18" s="97"/>
      <c r="DV18" s="97"/>
      <c r="DW18" s="97"/>
      <c r="DX18" s="97"/>
      <c r="DY18" s="97"/>
      <c r="DZ18" s="97"/>
      <c r="EA18" s="97"/>
      <c r="EB18" s="97"/>
      <c r="EC18" s="97"/>
      <c r="ED18" s="97"/>
      <c r="EE18" s="97"/>
      <c r="EF18" s="97"/>
      <c r="EG18" s="97"/>
      <c r="EH18" s="97"/>
      <c r="EI18" s="97"/>
      <c r="EJ18" s="97"/>
      <c r="EK18" s="97"/>
      <c r="EL18" s="97"/>
      <c r="EM18" s="97"/>
      <c r="EN18" s="97"/>
      <c r="EO18" s="97"/>
      <c r="EP18" s="97"/>
      <c r="EQ18" s="97"/>
      <c r="ER18" s="97"/>
      <c r="ES18" s="97"/>
      <c r="ET18" s="97"/>
      <c r="EU18" s="97"/>
      <c r="EV18" s="97"/>
      <c r="EW18" s="97"/>
      <c r="EX18" s="97"/>
      <c r="EY18" s="97"/>
      <c r="EZ18" s="97"/>
      <c r="FA18" s="97"/>
      <c r="FB18" s="97"/>
      <c r="FC18" s="97"/>
      <c r="FD18" s="97"/>
      <c r="FE18" s="97"/>
      <c r="FF18" s="97"/>
      <c r="FG18" s="97"/>
      <c r="FH18" s="97"/>
      <c r="FI18" s="97"/>
      <c r="FJ18" s="97"/>
      <c r="FK18" s="97"/>
      <c r="FL18" s="97"/>
      <c r="FM18" s="97"/>
      <c r="FN18" s="97"/>
      <c r="FO18" s="97"/>
      <c r="FP18" s="97"/>
      <c r="FQ18" s="97"/>
      <c r="FR18" s="97"/>
      <c r="FS18" s="97"/>
      <c r="FT18" s="97"/>
      <c r="FU18" s="97"/>
      <c r="FV18" s="97"/>
      <c r="FW18" s="97"/>
      <c r="FX18" s="97"/>
      <c r="FY18" s="97"/>
      <c r="FZ18" s="97"/>
      <c r="GA18" s="97"/>
      <c r="GB18" s="97"/>
      <c r="GC18" s="97"/>
      <c r="GD18" s="97"/>
      <c r="GE18" s="97"/>
      <c r="GF18" s="97"/>
      <c r="GG18" s="97"/>
      <c r="GH18" s="97"/>
      <c r="GI18" s="97"/>
      <c r="GJ18" s="97"/>
      <c r="GK18" s="97"/>
      <c r="GL18" s="97"/>
      <c r="GM18" s="97"/>
      <c r="GN18" s="97"/>
      <c r="GO18" s="97"/>
      <c r="GP18" s="97"/>
      <c r="GQ18" s="97"/>
      <c r="GR18" s="97"/>
      <c r="GS18" s="97"/>
      <c r="GT18" s="97"/>
      <c r="GU18" s="97"/>
      <c r="GV18" s="97"/>
      <c r="GW18" s="97"/>
      <c r="GX18" s="97"/>
      <c r="GY18" s="97"/>
      <c r="GZ18" s="97"/>
      <c r="HA18" s="97"/>
      <c r="HB18" s="97"/>
      <c r="HC18" s="97"/>
      <c r="HD18" s="97"/>
      <c r="HE18" s="97"/>
      <c r="HF18" s="97"/>
      <c r="HG18" s="97"/>
      <c r="HH18" s="97"/>
      <c r="HI18" s="97"/>
      <c r="HJ18" s="97"/>
      <c r="HK18" s="97"/>
      <c r="HL18" s="97"/>
      <c r="HM18" s="97"/>
      <c r="HN18" s="97"/>
      <c r="HO18" s="97"/>
      <c r="HP18" s="97"/>
      <c r="HQ18" s="97"/>
      <c r="HR18" s="97"/>
      <c r="HS18" s="97"/>
      <c r="HT18" s="97"/>
      <c r="HU18" s="97"/>
      <c r="HV18" s="97"/>
      <c r="HW18" s="97"/>
      <c r="HX18" s="97"/>
      <c r="HY18" s="97"/>
      <c r="HZ18" s="97"/>
      <c r="IA18" s="97"/>
      <c r="IB18" s="97"/>
      <c r="IC18" s="97"/>
      <c r="ID18" s="97"/>
      <c r="IE18" s="97"/>
      <c r="IF18" s="97"/>
      <c r="IG18" s="97"/>
      <c r="IH18" s="97"/>
      <c r="II18" s="97"/>
      <c r="IJ18" s="97"/>
      <c r="IK18" s="97"/>
      <c r="IL18" s="97"/>
      <c r="IM18" s="97"/>
      <c r="IN18" s="97"/>
      <c r="IO18" s="97"/>
      <c r="IP18" s="97"/>
      <c r="IQ18" s="97"/>
      <c r="IR18" s="97"/>
      <c r="IS18" s="97"/>
      <c r="IT18" s="97"/>
      <c r="IU18" s="97"/>
      <c r="IV18" s="97"/>
    </row>
    <row r="19" spans="1:256" ht="15.75" thickBot="1" x14ac:dyDescent="0.3">
      <c r="A19" s="1151" t="s">
        <v>76</v>
      </c>
      <c r="B19" s="356"/>
      <c r="C19" s="356"/>
      <c r="D19" s="355"/>
      <c r="E19" s="355"/>
      <c r="F19" s="355"/>
      <c r="G19" s="355"/>
      <c r="H19" s="355"/>
      <c r="I19" s="355"/>
      <c r="J19" s="272"/>
      <c r="K19" s="354"/>
      <c r="L19" s="353"/>
      <c r="M19" s="353"/>
      <c r="N19" s="352"/>
      <c r="O19" s="266"/>
      <c r="P19" s="266"/>
      <c r="Q19" s="266"/>
      <c r="R19" s="98"/>
      <c r="S19" s="97"/>
      <c r="T19" s="97"/>
      <c r="U19" s="97"/>
      <c r="V19" s="97"/>
      <c r="W19" s="97"/>
      <c r="X19" s="97"/>
      <c r="Y19" s="97"/>
      <c r="Z19" s="97"/>
      <c r="AA19" s="97"/>
      <c r="AB19" s="97"/>
      <c r="AC19" s="97"/>
      <c r="AD19" s="97"/>
      <c r="AE19" s="97"/>
      <c r="AF19" s="97"/>
      <c r="AG19" s="97"/>
      <c r="AH19" s="97"/>
      <c r="AI19" s="97"/>
      <c r="AJ19" s="97"/>
      <c r="AK19" s="97"/>
      <c r="AL19" s="97"/>
      <c r="AM19" s="97"/>
      <c r="AN19" s="97"/>
      <c r="AO19" s="97"/>
      <c r="AP19" s="97"/>
      <c r="AQ19" s="97"/>
      <c r="AR19" s="97"/>
      <c r="AS19" s="97"/>
      <c r="AT19" s="97"/>
      <c r="AU19" s="97"/>
      <c r="AV19" s="97"/>
      <c r="AW19" s="97"/>
      <c r="AX19" s="97"/>
      <c r="AY19" s="97"/>
      <c r="AZ19" s="97"/>
      <c r="BA19" s="97"/>
      <c r="BB19" s="97"/>
      <c r="BC19" s="97"/>
      <c r="BD19" s="97"/>
      <c r="BE19" s="97"/>
      <c r="BF19" s="97"/>
      <c r="BG19" s="97"/>
      <c r="BH19" s="97"/>
      <c r="BI19" s="97"/>
      <c r="BJ19" s="97"/>
      <c r="BK19" s="97"/>
      <c r="BL19" s="97"/>
      <c r="BM19" s="97"/>
      <c r="BN19" s="97"/>
      <c r="BO19" s="97"/>
      <c r="BP19" s="97"/>
      <c r="BQ19" s="97"/>
      <c r="BR19" s="97"/>
      <c r="BS19" s="97"/>
      <c r="BT19" s="97"/>
      <c r="BU19" s="97"/>
      <c r="BV19" s="97"/>
      <c r="BW19" s="97"/>
      <c r="BX19" s="97"/>
      <c r="BY19" s="97"/>
      <c r="BZ19" s="97"/>
      <c r="CA19" s="97"/>
      <c r="CB19" s="97"/>
      <c r="CC19" s="97"/>
      <c r="CD19" s="97"/>
      <c r="CE19" s="97"/>
      <c r="CF19" s="97"/>
      <c r="CG19" s="97"/>
      <c r="CH19" s="97"/>
      <c r="CI19" s="97"/>
      <c r="CJ19" s="97"/>
      <c r="CK19" s="97"/>
      <c r="CL19" s="97"/>
      <c r="CM19" s="97"/>
      <c r="CN19" s="97"/>
      <c r="CO19" s="97"/>
      <c r="CP19" s="97"/>
      <c r="CQ19" s="97"/>
      <c r="CR19" s="97"/>
      <c r="CS19" s="97"/>
      <c r="CT19" s="97"/>
      <c r="CU19" s="97"/>
      <c r="CV19" s="97"/>
      <c r="CW19" s="97"/>
      <c r="CX19" s="97"/>
      <c r="CY19" s="97"/>
      <c r="CZ19" s="97"/>
      <c r="DA19" s="97"/>
      <c r="DB19" s="97"/>
      <c r="DC19" s="97"/>
      <c r="DD19" s="97"/>
      <c r="DE19" s="97"/>
      <c r="DF19" s="97"/>
      <c r="DG19" s="97"/>
      <c r="DH19" s="97"/>
      <c r="DI19" s="97"/>
      <c r="DJ19" s="97"/>
      <c r="DK19" s="97"/>
      <c r="DL19" s="97"/>
      <c r="DM19" s="97"/>
      <c r="DN19" s="97"/>
      <c r="DO19" s="97"/>
      <c r="DP19" s="97"/>
      <c r="DQ19" s="97"/>
      <c r="DR19" s="97"/>
      <c r="DS19" s="97"/>
      <c r="DT19" s="97"/>
      <c r="DU19" s="97"/>
      <c r="DV19" s="97"/>
      <c r="DW19" s="97"/>
      <c r="DX19" s="97"/>
      <c r="DY19" s="97"/>
      <c r="DZ19" s="97"/>
      <c r="EA19" s="97"/>
      <c r="EB19" s="97"/>
      <c r="EC19" s="97"/>
      <c r="ED19" s="97"/>
      <c r="EE19" s="97"/>
      <c r="EF19" s="97"/>
      <c r="EG19" s="97"/>
      <c r="EH19" s="97"/>
      <c r="EI19" s="97"/>
      <c r="EJ19" s="97"/>
      <c r="EK19" s="97"/>
      <c r="EL19" s="97"/>
      <c r="EM19" s="97"/>
      <c r="EN19" s="97"/>
      <c r="EO19" s="97"/>
      <c r="EP19" s="97"/>
      <c r="EQ19" s="97"/>
      <c r="ER19" s="97"/>
      <c r="ES19" s="97"/>
      <c r="ET19" s="97"/>
      <c r="EU19" s="97"/>
      <c r="EV19" s="97"/>
      <c r="EW19" s="97"/>
      <c r="EX19" s="97"/>
      <c r="EY19" s="97"/>
      <c r="EZ19" s="97"/>
      <c r="FA19" s="97"/>
      <c r="FB19" s="97"/>
      <c r="FC19" s="97"/>
      <c r="FD19" s="97"/>
      <c r="FE19" s="97"/>
      <c r="FF19" s="97"/>
      <c r="FG19" s="97"/>
      <c r="FH19" s="97"/>
      <c r="FI19" s="97"/>
      <c r="FJ19" s="97"/>
      <c r="FK19" s="97"/>
      <c r="FL19" s="97"/>
      <c r="FM19" s="97"/>
      <c r="FN19" s="97"/>
      <c r="FO19" s="97"/>
      <c r="FP19" s="97"/>
      <c r="FQ19" s="97"/>
      <c r="FR19" s="97"/>
      <c r="FS19" s="97"/>
      <c r="FT19" s="97"/>
      <c r="FU19" s="97"/>
      <c r="FV19" s="97"/>
      <c r="FW19" s="97"/>
      <c r="FX19" s="97"/>
      <c r="FY19" s="97"/>
      <c r="FZ19" s="97"/>
      <c r="GA19" s="97"/>
      <c r="GB19" s="97"/>
      <c r="GC19" s="97"/>
      <c r="GD19" s="97"/>
      <c r="GE19" s="97"/>
      <c r="GF19" s="97"/>
      <c r="GG19" s="97"/>
      <c r="GH19" s="97"/>
      <c r="GI19" s="97"/>
      <c r="GJ19" s="97"/>
      <c r="GK19" s="97"/>
      <c r="GL19" s="97"/>
      <c r="GM19" s="97"/>
      <c r="GN19" s="97"/>
      <c r="GO19" s="97"/>
      <c r="GP19" s="97"/>
      <c r="GQ19" s="97"/>
      <c r="GR19" s="97"/>
      <c r="GS19" s="97"/>
      <c r="GT19" s="97"/>
      <c r="GU19" s="97"/>
      <c r="GV19" s="97"/>
      <c r="GW19" s="97"/>
      <c r="GX19" s="97"/>
      <c r="GY19" s="97"/>
      <c r="GZ19" s="97"/>
      <c r="HA19" s="97"/>
      <c r="HB19" s="97"/>
      <c r="HC19" s="97"/>
      <c r="HD19" s="97"/>
      <c r="HE19" s="97"/>
      <c r="HF19" s="97"/>
      <c r="HG19" s="97"/>
      <c r="HH19" s="97"/>
      <c r="HI19" s="97"/>
      <c r="HJ19" s="97"/>
      <c r="HK19" s="97"/>
      <c r="HL19" s="97"/>
      <c r="HM19" s="97"/>
      <c r="HN19" s="97"/>
      <c r="HO19" s="97"/>
      <c r="HP19" s="97"/>
      <c r="HQ19" s="97"/>
      <c r="HR19" s="97"/>
      <c r="HS19" s="97"/>
      <c r="HT19" s="97"/>
      <c r="HU19" s="97"/>
      <c r="HV19" s="97"/>
      <c r="HW19" s="97"/>
      <c r="HX19" s="97"/>
      <c r="HY19" s="97"/>
      <c r="HZ19" s="97"/>
      <c r="IA19" s="97"/>
      <c r="IB19" s="97"/>
      <c r="IC19" s="97"/>
      <c r="ID19" s="97"/>
      <c r="IE19" s="97"/>
      <c r="IF19" s="97"/>
      <c r="IG19" s="97"/>
      <c r="IH19" s="97"/>
      <c r="II19" s="97"/>
      <c r="IJ19" s="97"/>
      <c r="IK19" s="97"/>
      <c r="IL19" s="97"/>
      <c r="IM19" s="97"/>
      <c r="IN19" s="97"/>
      <c r="IO19" s="97"/>
      <c r="IP19" s="97"/>
      <c r="IQ19" s="97"/>
      <c r="IR19" s="97"/>
      <c r="IS19" s="97"/>
      <c r="IT19" s="97"/>
      <c r="IU19" s="97"/>
      <c r="IV19" s="97"/>
    </row>
    <row r="20" spans="1:256" ht="15" x14ac:dyDescent="0.25">
      <c r="A20" s="1156" t="s">
        <v>75</v>
      </c>
      <c r="B20" s="1217">
        <v>1</v>
      </c>
      <c r="C20" s="1217">
        <f>B20*27</f>
        <v>27</v>
      </c>
      <c r="D20" s="1218">
        <f>B20*22</f>
        <v>22</v>
      </c>
      <c r="E20" s="1219">
        <v>22</v>
      </c>
      <c r="F20" s="297"/>
      <c r="G20" s="297"/>
      <c r="H20" s="297">
        <f>B20*2</f>
        <v>2</v>
      </c>
      <c r="I20" s="1219">
        <v>19</v>
      </c>
      <c r="J20" s="296">
        <f>B20*1.5</f>
        <v>1.5</v>
      </c>
      <c r="K20" s="1197">
        <v>8</v>
      </c>
      <c r="L20" s="293"/>
      <c r="M20" s="582"/>
      <c r="N20" s="292"/>
      <c r="O20" s="291">
        <f>SUM(M20,K20)</f>
        <v>8</v>
      </c>
      <c r="P20" s="291">
        <f t="shared" ref="O20:P22" si="0">SUM(L20,N20)</f>
        <v>0</v>
      </c>
      <c r="Q20" s="1220">
        <f>SUM(O20,P20)</f>
        <v>8</v>
      </c>
      <c r="R20" s="98"/>
      <c r="S20" s="97"/>
      <c r="T20" s="97"/>
      <c r="U20" s="97"/>
      <c r="V20" s="97"/>
      <c r="W20" s="97"/>
      <c r="X20" s="97"/>
      <c r="Y20" s="97"/>
      <c r="Z20" s="97"/>
      <c r="AA20" s="97"/>
      <c r="AB20" s="97"/>
      <c r="AC20" s="97"/>
      <c r="AD20" s="97"/>
      <c r="AE20" s="97"/>
      <c r="AF20" s="97"/>
      <c r="AG20" s="97"/>
      <c r="AH20" s="97"/>
      <c r="AI20" s="97"/>
      <c r="AJ20" s="97"/>
      <c r="AK20" s="97"/>
      <c r="AL20" s="97"/>
      <c r="AM20" s="97"/>
      <c r="AN20" s="97"/>
      <c r="AO20" s="97"/>
      <c r="AP20" s="97"/>
      <c r="AQ20" s="97"/>
      <c r="AR20" s="97"/>
      <c r="AS20" s="97"/>
      <c r="AT20" s="97"/>
      <c r="AU20" s="97"/>
      <c r="AV20" s="97"/>
      <c r="AW20" s="97"/>
      <c r="AX20" s="97"/>
      <c r="AY20" s="97"/>
      <c r="AZ20" s="97"/>
      <c r="BA20" s="97"/>
      <c r="BB20" s="97"/>
      <c r="BC20" s="97"/>
      <c r="BD20" s="97"/>
      <c r="BE20" s="97"/>
      <c r="BF20" s="97"/>
      <c r="BG20" s="97"/>
      <c r="BH20" s="97"/>
      <c r="BI20" s="97"/>
      <c r="BJ20" s="97"/>
      <c r="BK20" s="97"/>
      <c r="BL20" s="97"/>
      <c r="BM20" s="97"/>
      <c r="BN20" s="97"/>
      <c r="BO20" s="97"/>
      <c r="BP20" s="97"/>
      <c r="BQ20" s="97"/>
      <c r="BR20" s="97"/>
      <c r="BS20" s="97"/>
      <c r="BT20" s="97"/>
      <c r="BU20" s="97"/>
      <c r="BV20" s="97"/>
      <c r="BW20" s="97"/>
      <c r="BX20" s="97"/>
      <c r="BY20" s="97"/>
      <c r="BZ20" s="97"/>
      <c r="CA20" s="97"/>
      <c r="CB20" s="97"/>
      <c r="CC20" s="97"/>
      <c r="CD20" s="97"/>
      <c r="CE20" s="97"/>
      <c r="CF20" s="97"/>
      <c r="CG20" s="97"/>
      <c r="CH20" s="97"/>
      <c r="CI20" s="97"/>
      <c r="CJ20" s="97"/>
      <c r="CK20" s="97"/>
      <c r="CL20" s="97"/>
      <c r="CM20" s="97"/>
      <c r="CN20" s="97"/>
      <c r="CO20" s="97"/>
      <c r="CP20" s="97"/>
      <c r="CQ20" s="97"/>
      <c r="CR20" s="97"/>
      <c r="CS20" s="97"/>
      <c r="CT20" s="97"/>
      <c r="CU20" s="97"/>
      <c r="CV20" s="97"/>
      <c r="CW20" s="97"/>
      <c r="CX20" s="97"/>
      <c r="CY20" s="97"/>
      <c r="CZ20" s="97"/>
      <c r="DA20" s="97"/>
      <c r="DB20" s="97"/>
      <c r="DC20" s="97"/>
      <c r="DD20" s="97"/>
      <c r="DE20" s="97"/>
      <c r="DF20" s="97"/>
      <c r="DG20" s="97"/>
      <c r="DH20" s="97"/>
      <c r="DI20" s="97"/>
      <c r="DJ20" s="97"/>
      <c r="DK20" s="97"/>
      <c r="DL20" s="97"/>
      <c r="DM20" s="97"/>
      <c r="DN20" s="97"/>
      <c r="DO20" s="97"/>
      <c r="DP20" s="97"/>
      <c r="DQ20" s="97"/>
      <c r="DR20" s="97"/>
      <c r="DS20" s="97"/>
      <c r="DT20" s="97"/>
      <c r="DU20" s="97"/>
      <c r="DV20" s="97"/>
      <c r="DW20" s="97"/>
      <c r="DX20" s="97"/>
      <c r="DY20" s="97"/>
      <c r="DZ20" s="97"/>
      <c r="EA20" s="97"/>
      <c r="EB20" s="97"/>
      <c r="EC20" s="97"/>
      <c r="ED20" s="97"/>
      <c r="EE20" s="97"/>
      <c r="EF20" s="97"/>
      <c r="EG20" s="97"/>
      <c r="EH20" s="97"/>
      <c r="EI20" s="97"/>
      <c r="EJ20" s="97"/>
      <c r="EK20" s="97"/>
      <c r="EL20" s="97"/>
      <c r="EM20" s="97"/>
      <c r="EN20" s="97"/>
      <c r="EO20" s="97"/>
      <c r="EP20" s="97"/>
      <c r="EQ20" s="97"/>
      <c r="ER20" s="97"/>
      <c r="ES20" s="97"/>
      <c r="ET20" s="97"/>
      <c r="EU20" s="97"/>
      <c r="EV20" s="97"/>
      <c r="EW20" s="97"/>
      <c r="EX20" s="97"/>
      <c r="EY20" s="97"/>
      <c r="EZ20" s="97"/>
      <c r="FA20" s="97"/>
      <c r="FB20" s="97"/>
      <c r="FC20" s="97"/>
      <c r="FD20" s="97"/>
      <c r="FE20" s="97"/>
      <c r="FF20" s="97"/>
      <c r="FG20" s="97"/>
      <c r="FH20" s="97"/>
      <c r="FI20" s="97"/>
      <c r="FJ20" s="97"/>
      <c r="FK20" s="97"/>
      <c r="FL20" s="97"/>
      <c r="FM20" s="97"/>
      <c r="FN20" s="97"/>
      <c r="FO20" s="97"/>
      <c r="FP20" s="97"/>
      <c r="FQ20" s="97"/>
      <c r="FR20" s="97"/>
      <c r="FS20" s="97"/>
      <c r="FT20" s="97"/>
      <c r="FU20" s="97"/>
      <c r="FV20" s="97"/>
      <c r="FW20" s="97"/>
      <c r="FX20" s="97"/>
      <c r="FY20" s="97"/>
      <c r="FZ20" s="97"/>
      <c r="GA20" s="97"/>
      <c r="GB20" s="97"/>
      <c r="GC20" s="97"/>
      <c r="GD20" s="97"/>
      <c r="GE20" s="97"/>
      <c r="GF20" s="97"/>
      <c r="GG20" s="97"/>
      <c r="GH20" s="97"/>
      <c r="GI20" s="97"/>
      <c r="GJ20" s="97"/>
      <c r="GK20" s="97"/>
      <c r="GL20" s="97"/>
      <c r="GM20" s="97"/>
      <c r="GN20" s="97"/>
      <c r="GO20" s="97"/>
      <c r="GP20" s="97"/>
      <c r="GQ20" s="97"/>
      <c r="GR20" s="97"/>
      <c r="GS20" s="97"/>
      <c r="GT20" s="97"/>
      <c r="GU20" s="97"/>
      <c r="GV20" s="97"/>
      <c r="GW20" s="97"/>
      <c r="GX20" s="97"/>
      <c r="GY20" s="97"/>
      <c r="GZ20" s="97"/>
      <c r="HA20" s="97"/>
      <c r="HB20" s="97"/>
      <c r="HC20" s="97"/>
      <c r="HD20" s="97"/>
      <c r="HE20" s="97"/>
      <c r="HF20" s="97"/>
      <c r="HG20" s="97"/>
      <c r="HH20" s="97"/>
      <c r="HI20" s="97"/>
      <c r="HJ20" s="97"/>
      <c r="HK20" s="97"/>
      <c r="HL20" s="97"/>
      <c r="HM20" s="97"/>
      <c r="HN20" s="97"/>
      <c r="HO20" s="97"/>
      <c r="HP20" s="97"/>
      <c r="HQ20" s="97"/>
      <c r="HR20" s="97"/>
      <c r="HS20" s="97"/>
      <c r="HT20" s="97"/>
      <c r="HU20" s="97"/>
      <c r="HV20" s="97"/>
      <c r="HW20" s="97"/>
      <c r="HX20" s="97"/>
      <c r="HY20" s="97"/>
      <c r="HZ20" s="97"/>
      <c r="IA20" s="97"/>
      <c r="IB20" s="97"/>
      <c r="IC20" s="97"/>
      <c r="ID20" s="97"/>
      <c r="IE20" s="97"/>
      <c r="IF20" s="97"/>
      <c r="IG20" s="97"/>
      <c r="IH20" s="97"/>
      <c r="II20" s="97"/>
      <c r="IJ20" s="97"/>
      <c r="IK20" s="97"/>
      <c r="IL20" s="97"/>
      <c r="IM20" s="97"/>
      <c r="IN20" s="97"/>
      <c r="IO20" s="97"/>
      <c r="IP20" s="97"/>
      <c r="IQ20" s="97"/>
      <c r="IR20" s="97"/>
      <c r="IS20" s="97"/>
      <c r="IT20" s="97"/>
      <c r="IU20" s="97"/>
      <c r="IV20" s="97"/>
    </row>
    <row r="21" spans="1:256" ht="15" x14ac:dyDescent="0.25">
      <c r="A21" s="1158" t="s">
        <v>74</v>
      </c>
      <c r="B21" s="659">
        <v>1</v>
      </c>
      <c r="C21" s="659">
        <f>B21*27</f>
        <v>27</v>
      </c>
      <c r="D21" s="615">
        <f>B21*22</f>
        <v>22</v>
      </c>
      <c r="E21" s="318"/>
      <c r="F21" s="1171">
        <v>22</v>
      </c>
      <c r="G21" s="318"/>
      <c r="H21" s="318">
        <f>B21*2</f>
        <v>2</v>
      </c>
      <c r="I21" s="1171">
        <v>27</v>
      </c>
      <c r="J21" s="348">
        <f>B21*1.5</f>
        <v>1.5</v>
      </c>
      <c r="K21" s="315"/>
      <c r="L21" s="347"/>
      <c r="M21" s="347"/>
      <c r="N21" s="708"/>
      <c r="O21" s="311">
        <f>SUM(K21,M21)</f>
        <v>0</v>
      </c>
      <c r="P21" s="311">
        <f t="shared" si="0"/>
        <v>0</v>
      </c>
      <c r="Q21" s="1220">
        <f>SUM(O21,P21)</f>
        <v>0</v>
      </c>
      <c r="R21" s="98"/>
      <c r="S21" s="97"/>
      <c r="T21" s="97"/>
      <c r="U21" s="97"/>
      <c r="V21" s="97"/>
      <c r="W21" s="97"/>
      <c r="X21" s="97"/>
      <c r="Y21" s="97"/>
      <c r="Z21" s="97"/>
      <c r="AA21" s="97"/>
      <c r="AB21" s="97"/>
      <c r="AC21" s="97"/>
      <c r="AD21" s="97"/>
      <c r="AE21" s="97"/>
      <c r="AF21" s="97"/>
      <c r="AG21" s="97"/>
      <c r="AH21" s="97"/>
      <c r="AI21" s="97"/>
      <c r="AJ21" s="97"/>
      <c r="AK21" s="97"/>
      <c r="AL21" s="97"/>
      <c r="AM21" s="97"/>
      <c r="AN21" s="97"/>
      <c r="AO21" s="97"/>
      <c r="AP21" s="97"/>
      <c r="AQ21" s="97"/>
      <c r="AR21" s="97"/>
      <c r="AS21" s="97"/>
      <c r="AT21" s="97"/>
      <c r="AU21" s="97"/>
      <c r="AV21" s="97"/>
      <c r="AW21" s="97"/>
      <c r="AX21" s="97"/>
      <c r="AY21" s="97"/>
      <c r="AZ21" s="97"/>
      <c r="BA21" s="97"/>
      <c r="BB21" s="97"/>
      <c r="BC21" s="97"/>
      <c r="BD21" s="97"/>
      <c r="BE21" s="97"/>
      <c r="BF21" s="97"/>
      <c r="BG21" s="97"/>
      <c r="BH21" s="97"/>
      <c r="BI21" s="97"/>
      <c r="BJ21" s="97"/>
      <c r="BK21" s="97"/>
      <c r="BL21" s="97"/>
      <c r="BM21" s="97"/>
      <c r="BN21" s="97"/>
      <c r="BO21" s="97"/>
      <c r="BP21" s="97"/>
      <c r="BQ21" s="97"/>
      <c r="BR21" s="97"/>
      <c r="BS21" s="97"/>
      <c r="BT21" s="97"/>
      <c r="BU21" s="97"/>
      <c r="BV21" s="97"/>
      <c r="BW21" s="97"/>
      <c r="BX21" s="97"/>
      <c r="BY21" s="97"/>
      <c r="BZ21" s="97"/>
      <c r="CA21" s="97"/>
      <c r="CB21" s="97"/>
      <c r="CC21" s="97"/>
      <c r="CD21" s="97"/>
      <c r="CE21" s="97"/>
      <c r="CF21" s="97"/>
      <c r="CG21" s="97"/>
      <c r="CH21" s="97"/>
      <c r="CI21" s="97"/>
      <c r="CJ21" s="97"/>
      <c r="CK21" s="97"/>
      <c r="CL21" s="97"/>
      <c r="CM21" s="97"/>
      <c r="CN21" s="97"/>
      <c r="CO21" s="97"/>
      <c r="CP21" s="97"/>
      <c r="CQ21" s="97"/>
      <c r="CR21" s="97"/>
      <c r="CS21" s="97"/>
      <c r="CT21" s="97"/>
      <c r="CU21" s="97"/>
      <c r="CV21" s="97"/>
      <c r="CW21" s="97"/>
      <c r="CX21" s="97"/>
      <c r="CY21" s="97"/>
      <c r="CZ21" s="97"/>
      <c r="DA21" s="97"/>
      <c r="DB21" s="97"/>
      <c r="DC21" s="97"/>
      <c r="DD21" s="97"/>
      <c r="DE21" s="97"/>
      <c r="DF21" s="97"/>
      <c r="DG21" s="97"/>
      <c r="DH21" s="97"/>
      <c r="DI21" s="97"/>
      <c r="DJ21" s="97"/>
      <c r="DK21" s="97"/>
      <c r="DL21" s="97"/>
      <c r="DM21" s="97"/>
      <c r="DN21" s="97"/>
      <c r="DO21" s="97"/>
      <c r="DP21" s="97"/>
      <c r="DQ21" s="97"/>
      <c r="DR21" s="97"/>
      <c r="DS21" s="97"/>
      <c r="DT21" s="97"/>
      <c r="DU21" s="97"/>
      <c r="DV21" s="97"/>
      <c r="DW21" s="97"/>
      <c r="DX21" s="97"/>
      <c r="DY21" s="97"/>
      <c r="DZ21" s="97"/>
      <c r="EA21" s="97"/>
      <c r="EB21" s="97"/>
      <c r="EC21" s="97"/>
      <c r="ED21" s="97"/>
      <c r="EE21" s="97"/>
      <c r="EF21" s="97"/>
      <c r="EG21" s="97"/>
      <c r="EH21" s="97"/>
      <c r="EI21" s="97"/>
      <c r="EJ21" s="97"/>
      <c r="EK21" s="97"/>
      <c r="EL21" s="97"/>
      <c r="EM21" s="97"/>
      <c r="EN21" s="97"/>
      <c r="EO21" s="97"/>
      <c r="EP21" s="97"/>
      <c r="EQ21" s="97"/>
      <c r="ER21" s="97"/>
      <c r="ES21" s="97"/>
      <c r="ET21" s="97"/>
      <c r="EU21" s="97"/>
      <c r="EV21" s="97"/>
      <c r="EW21" s="97"/>
      <c r="EX21" s="97"/>
      <c r="EY21" s="97"/>
      <c r="EZ21" s="97"/>
      <c r="FA21" s="97"/>
      <c r="FB21" s="97"/>
      <c r="FC21" s="97"/>
      <c r="FD21" s="97"/>
      <c r="FE21" s="97"/>
      <c r="FF21" s="97"/>
      <c r="FG21" s="97"/>
      <c r="FH21" s="97"/>
      <c r="FI21" s="97"/>
      <c r="FJ21" s="97"/>
      <c r="FK21" s="97"/>
      <c r="FL21" s="97"/>
      <c r="FM21" s="97"/>
      <c r="FN21" s="97"/>
      <c r="FO21" s="97"/>
      <c r="FP21" s="97"/>
      <c r="FQ21" s="97"/>
      <c r="FR21" s="97"/>
      <c r="FS21" s="97"/>
      <c r="FT21" s="97"/>
      <c r="FU21" s="97"/>
      <c r="FV21" s="97"/>
      <c r="FW21" s="97"/>
      <c r="FX21" s="97"/>
      <c r="FY21" s="97"/>
      <c r="FZ21" s="97"/>
      <c r="GA21" s="97"/>
      <c r="GB21" s="97"/>
      <c r="GC21" s="97"/>
      <c r="GD21" s="97"/>
      <c r="GE21" s="97"/>
      <c r="GF21" s="97"/>
      <c r="GG21" s="97"/>
      <c r="GH21" s="97"/>
      <c r="GI21" s="97"/>
      <c r="GJ21" s="97"/>
      <c r="GK21" s="97"/>
      <c r="GL21" s="97"/>
      <c r="GM21" s="97"/>
      <c r="GN21" s="97"/>
      <c r="GO21" s="97"/>
      <c r="GP21" s="97"/>
      <c r="GQ21" s="97"/>
      <c r="GR21" s="97"/>
      <c r="GS21" s="97"/>
      <c r="GT21" s="97"/>
      <c r="GU21" s="97"/>
      <c r="GV21" s="97"/>
      <c r="GW21" s="97"/>
      <c r="GX21" s="97"/>
      <c r="GY21" s="97"/>
      <c r="GZ21" s="97"/>
      <c r="HA21" s="97"/>
      <c r="HB21" s="97"/>
      <c r="HC21" s="97"/>
      <c r="HD21" s="97"/>
      <c r="HE21" s="97"/>
      <c r="HF21" s="97"/>
      <c r="HG21" s="97"/>
      <c r="HH21" s="97"/>
      <c r="HI21" s="97"/>
      <c r="HJ21" s="97"/>
      <c r="HK21" s="97"/>
      <c r="HL21" s="97"/>
      <c r="HM21" s="97"/>
      <c r="HN21" s="97"/>
      <c r="HO21" s="97"/>
      <c r="HP21" s="97"/>
      <c r="HQ21" s="97"/>
      <c r="HR21" s="97"/>
      <c r="HS21" s="97"/>
      <c r="HT21" s="97"/>
      <c r="HU21" s="97"/>
      <c r="HV21" s="97"/>
      <c r="HW21" s="97"/>
      <c r="HX21" s="97"/>
      <c r="HY21" s="97"/>
      <c r="HZ21" s="97"/>
      <c r="IA21" s="97"/>
      <c r="IB21" s="97"/>
      <c r="IC21" s="97"/>
      <c r="ID21" s="97"/>
      <c r="IE21" s="97"/>
      <c r="IF21" s="97"/>
      <c r="IG21" s="97"/>
      <c r="IH21" s="97"/>
      <c r="II21" s="97"/>
      <c r="IJ21" s="97"/>
      <c r="IK21" s="97"/>
      <c r="IL21" s="97"/>
      <c r="IM21" s="97"/>
      <c r="IN21" s="97"/>
      <c r="IO21" s="97"/>
      <c r="IP21" s="97"/>
      <c r="IQ21" s="97"/>
      <c r="IR21" s="97"/>
      <c r="IS21" s="97"/>
      <c r="IT21" s="97"/>
      <c r="IU21" s="97"/>
      <c r="IV21" s="97"/>
    </row>
    <row r="22" spans="1:256" ht="15.75" thickBot="1" x14ac:dyDescent="0.3">
      <c r="A22" s="1160" t="s">
        <v>73</v>
      </c>
      <c r="B22" s="1221">
        <v>2</v>
      </c>
      <c r="C22" s="1221">
        <f>B22*27</f>
        <v>54</v>
      </c>
      <c r="D22" s="1222">
        <f>B22*22</f>
        <v>44</v>
      </c>
      <c r="E22" s="1162">
        <v>44</v>
      </c>
      <c r="F22" s="342"/>
      <c r="G22" s="342"/>
      <c r="H22" s="342">
        <f>B22*2</f>
        <v>4</v>
      </c>
      <c r="I22" s="1162">
        <v>24</v>
      </c>
      <c r="J22" s="342">
        <f>B22*1.5</f>
        <v>3</v>
      </c>
      <c r="K22" s="1223">
        <v>30</v>
      </c>
      <c r="L22" s="340"/>
      <c r="M22" s="340"/>
      <c r="N22" s="338"/>
      <c r="O22" s="337">
        <f t="shared" si="0"/>
        <v>30</v>
      </c>
      <c r="P22" s="337">
        <f t="shared" si="0"/>
        <v>0</v>
      </c>
      <c r="Q22" s="1220">
        <f>SUM(O22,P22)</f>
        <v>30</v>
      </c>
      <c r="R22" s="98"/>
      <c r="S22" s="97"/>
      <c r="T22" s="97"/>
      <c r="U22" s="97"/>
      <c r="V22" s="97"/>
      <c r="W22" s="97"/>
      <c r="X22" s="97"/>
      <c r="Y22" s="97"/>
      <c r="Z22" s="97"/>
      <c r="AA22" s="97"/>
      <c r="AB22" s="97"/>
      <c r="AC22" s="97"/>
      <c r="AD22" s="97"/>
      <c r="AE22" s="97"/>
      <c r="AF22" s="97"/>
      <c r="AG22" s="97"/>
      <c r="AH22" s="97"/>
      <c r="AI22" s="97"/>
      <c r="AJ22" s="97"/>
      <c r="AK22" s="97"/>
      <c r="AL22" s="97"/>
      <c r="AM22" s="97"/>
      <c r="AN22" s="97"/>
      <c r="AO22" s="97"/>
      <c r="AP22" s="97"/>
      <c r="AQ22" s="97"/>
      <c r="AR22" s="97"/>
      <c r="AS22" s="97"/>
      <c r="AT22" s="97"/>
      <c r="AU22" s="97"/>
      <c r="AV22" s="97"/>
      <c r="AW22" s="97"/>
      <c r="AX22" s="97"/>
      <c r="AY22" s="97"/>
      <c r="AZ22" s="97"/>
      <c r="BA22" s="97"/>
      <c r="BB22" s="97"/>
      <c r="BC22" s="97"/>
      <c r="BD22" s="97"/>
      <c r="BE22" s="97"/>
      <c r="BF22" s="97"/>
      <c r="BG22" s="97"/>
      <c r="BH22" s="97"/>
      <c r="BI22" s="97"/>
      <c r="BJ22" s="97"/>
      <c r="BK22" s="97"/>
      <c r="BL22" s="97"/>
      <c r="BM22" s="97"/>
      <c r="BN22" s="97"/>
      <c r="BO22" s="97"/>
      <c r="BP22" s="97"/>
      <c r="BQ22" s="97"/>
      <c r="BR22" s="97"/>
      <c r="BS22" s="97"/>
      <c r="BT22" s="97"/>
      <c r="BU22" s="97"/>
      <c r="BV22" s="97"/>
      <c r="BW22" s="97"/>
      <c r="BX22" s="97"/>
      <c r="BY22" s="97"/>
      <c r="BZ22" s="97"/>
      <c r="CA22" s="97"/>
      <c r="CB22" s="97"/>
      <c r="CC22" s="97"/>
      <c r="CD22" s="97"/>
      <c r="CE22" s="97"/>
      <c r="CF22" s="97"/>
      <c r="CG22" s="97"/>
      <c r="CH22" s="97"/>
      <c r="CI22" s="97"/>
      <c r="CJ22" s="97"/>
      <c r="CK22" s="97"/>
      <c r="CL22" s="97"/>
      <c r="CM22" s="97"/>
      <c r="CN22" s="97"/>
      <c r="CO22" s="97"/>
      <c r="CP22" s="97"/>
      <c r="CQ22" s="97"/>
      <c r="CR22" s="97"/>
      <c r="CS22" s="97"/>
      <c r="CT22" s="97"/>
      <c r="CU22" s="97"/>
      <c r="CV22" s="97"/>
      <c r="CW22" s="97"/>
      <c r="CX22" s="97"/>
      <c r="CY22" s="97"/>
      <c r="CZ22" s="97"/>
      <c r="DA22" s="97"/>
      <c r="DB22" s="97"/>
      <c r="DC22" s="97"/>
      <c r="DD22" s="97"/>
      <c r="DE22" s="97"/>
      <c r="DF22" s="97"/>
      <c r="DG22" s="97"/>
      <c r="DH22" s="97"/>
      <c r="DI22" s="97"/>
      <c r="DJ22" s="97"/>
      <c r="DK22" s="97"/>
      <c r="DL22" s="97"/>
      <c r="DM22" s="97"/>
      <c r="DN22" s="97"/>
      <c r="DO22" s="97"/>
      <c r="DP22" s="97"/>
      <c r="DQ22" s="97"/>
      <c r="DR22" s="97"/>
      <c r="DS22" s="97"/>
      <c r="DT22" s="97"/>
      <c r="DU22" s="97"/>
      <c r="DV22" s="97"/>
      <c r="DW22" s="97"/>
      <c r="DX22" s="97"/>
      <c r="DY22" s="97"/>
      <c r="DZ22" s="97"/>
      <c r="EA22" s="97"/>
      <c r="EB22" s="97"/>
      <c r="EC22" s="97"/>
      <c r="ED22" s="97"/>
      <c r="EE22" s="97"/>
      <c r="EF22" s="97"/>
      <c r="EG22" s="97"/>
      <c r="EH22" s="97"/>
      <c r="EI22" s="97"/>
      <c r="EJ22" s="97"/>
      <c r="EK22" s="97"/>
      <c r="EL22" s="97"/>
      <c r="EM22" s="97"/>
      <c r="EN22" s="97"/>
      <c r="EO22" s="97"/>
      <c r="EP22" s="97"/>
      <c r="EQ22" s="97"/>
      <c r="ER22" s="97"/>
      <c r="ES22" s="97"/>
      <c r="ET22" s="97"/>
      <c r="EU22" s="97"/>
      <c r="EV22" s="97"/>
      <c r="EW22" s="97"/>
      <c r="EX22" s="97"/>
      <c r="EY22" s="97"/>
      <c r="EZ22" s="97"/>
      <c r="FA22" s="97"/>
      <c r="FB22" s="97"/>
      <c r="FC22" s="97"/>
      <c r="FD22" s="97"/>
      <c r="FE22" s="97"/>
      <c r="FF22" s="97"/>
      <c r="FG22" s="97"/>
      <c r="FH22" s="97"/>
      <c r="FI22" s="97"/>
      <c r="FJ22" s="97"/>
      <c r="FK22" s="97"/>
      <c r="FL22" s="97"/>
      <c r="FM22" s="97"/>
      <c r="FN22" s="97"/>
      <c r="FO22" s="97"/>
      <c r="FP22" s="97"/>
      <c r="FQ22" s="97"/>
      <c r="FR22" s="97"/>
      <c r="FS22" s="97"/>
      <c r="FT22" s="97"/>
      <c r="FU22" s="97"/>
      <c r="FV22" s="97"/>
      <c r="FW22" s="97"/>
      <c r="FX22" s="97"/>
      <c r="FY22" s="97"/>
      <c r="FZ22" s="97"/>
      <c r="GA22" s="97"/>
      <c r="GB22" s="97"/>
      <c r="GC22" s="97"/>
      <c r="GD22" s="97"/>
      <c r="GE22" s="97"/>
      <c r="GF22" s="97"/>
      <c r="GG22" s="97"/>
      <c r="GH22" s="97"/>
      <c r="GI22" s="97"/>
      <c r="GJ22" s="97"/>
      <c r="GK22" s="97"/>
      <c r="GL22" s="97"/>
      <c r="GM22" s="97"/>
      <c r="GN22" s="97"/>
      <c r="GO22" s="97"/>
      <c r="GP22" s="97"/>
      <c r="GQ22" s="97"/>
      <c r="GR22" s="97"/>
      <c r="GS22" s="97"/>
      <c r="GT22" s="97"/>
      <c r="GU22" s="97"/>
      <c r="GV22" s="97"/>
      <c r="GW22" s="97"/>
      <c r="GX22" s="97"/>
      <c r="GY22" s="97"/>
      <c r="GZ22" s="97"/>
      <c r="HA22" s="97"/>
      <c r="HB22" s="97"/>
      <c r="HC22" s="97"/>
      <c r="HD22" s="97"/>
      <c r="HE22" s="97"/>
      <c r="HF22" s="97"/>
      <c r="HG22" s="97"/>
      <c r="HH22" s="97"/>
      <c r="HI22" s="97"/>
      <c r="HJ22" s="97"/>
      <c r="HK22" s="97"/>
      <c r="HL22" s="97"/>
      <c r="HM22" s="97"/>
      <c r="HN22" s="97"/>
      <c r="HO22" s="97"/>
      <c r="HP22" s="97"/>
      <c r="HQ22" s="97"/>
      <c r="HR22" s="97"/>
      <c r="HS22" s="97"/>
      <c r="HT22" s="97"/>
      <c r="HU22" s="97"/>
      <c r="HV22" s="97"/>
      <c r="HW22" s="97"/>
      <c r="HX22" s="97"/>
      <c r="HY22" s="97"/>
      <c r="HZ22" s="97"/>
      <c r="IA22" s="97"/>
      <c r="IB22" s="97"/>
      <c r="IC22" s="97"/>
      <c r="ID22" s="97"/>
      <c r="IE22" s="97"/>
      <c r="IF22" s="97"/>
      <c r="IG22" s="97"/>
      <c r="IH22" s="97"/>
      <c r="II22" s="97"/>
      <c r="IJ22" s="97"/>
      <c r="IK22" s="97"/>
      <c r="IL22" s="97"/>
      <c r="IM22" s="97"/>
      <c r="IN22" s="97"/>
      <c r="IO22" s="97"/>
      <c r="IP22" s="97"/>
      <c r="IQ22" s="97"/>
      <c r="IR22" s="97"/>
      <c r="IS22" s="97"/>
      <c r="IT22" s="97"/>
      <c r="IU22" s="97"/>
      <c r="IV22" s="97"/>
    </row>
    <row r="23" spans="1:256" ht="15.75" thickBot="1" x14ac:dyDescent="0.3">
      <c r="A23" s="1224" t="s">
        <v>72</v>
      </c>
      <c r="B23" s="335"/>
      <c r="C23" s="335"/>
      <c r="D23" s="1154"/>
      <c r="E23" s="1154"/>
      <c r="F23" s="1154"/>
      <c r="G23" s="1154"/>
      <c r="H23" s="1154"/>
      <c r="I23" s="1154"/>
      <c r="J23" s="1154"/>
      <c r="K23" s="580"/>
      <c r="L23" s="580"/>
      <c r="M23" s="580"/>
      <c r="N23" s="580"/>
      <c r="O23" s="580"/>
      <c r="P23" s="1153"/>
      <c r="Q23" s="1225"/>
      <c r="R23" s="98"/>
      <c r="S23" s="98"/>
      <c r="T23" s="98"/>
      <c r="U23" s="98"/>
      <c r="V23" s="97"/>
      <c r="W23" s="97"/>
      <c r="X23" s="97"/>
      <c r="Y23" s="97"/>
      <c r="Z23" s="97"/>
      <c r="AA23" s="97"/>
      <c r="AB23" s="97"/>
      <c r="AC23" s="97"/>
      <c r="AD23" s="97"/>
      <c r="AE23" s="97"/>
      <c r="AF23" s="97"/>
      <c r="AG23" s="97"/>
      <c r="AH23" s="97"/>
      <c r="AI23" s="97"/>
      <c r="AJ23" s="97"/>
      <c r="AK23" s="97"/>
      <c r="AL23" s="97"/>
      <c r="AM23" s="97"/>
      <c r="AN23" s="97"/>
      <c r="AO23" s="97"/>
      <c r="AP23" s="97"/>
      <c r="AQ23" s="97"/>
      <c r="AR23" s="97"/>
      <c r="AS23" s="97"/>
      <c r="AT23" s="97"/>
      <c r="AU23" s="97"/>
      <c r="AV23" s="97"/>
      <c r="AW23" s="97"/>
      <c r="AX23" s="97"/>
      <c r="AY23" s="97"/>
      <c r="AZ23" s="97"/>
      <c r="BA23" s="97"/>
      <c r="BB23" s="97"/>
      <c r="BC23" s="97"/>
      <c r="BD23" s="97"/>
      <c r="BE23" s="97"/>
      <c r="BF23" s="97"/>
      <c r="BG23" s="97"/>
      <c r="BH23" s="97"/>
      <c r="BI23" s="97"/>
      <c r="BJ23" s="97"/>
      <c r="BK23" s="97"/>
      <c r="BL23" s="97"/>
      <c r="BM23" s="97"/>
      <c r="BN23" s="97"/>
      <c r="BO23" s="97"/>
      <c r="BP23" s="97"/>
      <c r="BQ23" s="97"/>
      <c r="BR23" s="97"/>
      <c r="BS23" s="97"/>
      <c r="BT23" s="97"/>
      <c r="BU23" s="97"/>
      <c r="BV23" s="97"/>
      <c r="BW23" s="97"/>
      <c r="BX23" s="97"/>
      <c r="BY23" s="97"/>
      <c r="BZ23" s="97"/>
      <c r="CA23" s="97"/>
      <c r="CB23" s="97"/>
      <c r="CC23" s="97"/>
      <c r="CD23" s="97"/>
      <c r="CE23" s="97"/>
      <c r="CF23" s="97"/>
      <c r="CG23" s="97"/>
      <c r="CH23" s="97"/>
      <c r="CI23" s="97"/>
      <c r="CJ23" s="97"/>
      <c r="CK23" s="97"/>
      <c r="CL23" s="97"/>
      <c r="CM23" s="97"/>
      <c r="CN23" s="97"/>
      <c r="CO23" s="97"/>
      <c r="CP23" s="97"/>
      <c r="CQ23" s="97"/>
      <c r="CR23" s="97"/>
      <c r="CS23" s="97"/>
      <c r="CT23" s="97"/>
      <c r="CU23" s="97"/>
      <c r="CV23" s="97"/>
      <c r="CW23" s="97"/>
      <c r="CX23" s="97"/>
      <c r="CY23" s="97"/>
      <c r="CZ23" s="97"/>
      <c r="DA23" s="97"/>
      <c r="DB23" s="97"/>
      <c r="DC23" s="97"/>
      <c r="DD23" s="97"/>
      <c r="DE23" s="97"/>
      <c r="DF23" s="97"/>
      <c r="DG23" s="97"/>
      <c r="DH23" s="97"/>
      <c r="DI23" s="97"/>
      <c r="DJ23" s="97"/>
      <c r="DK23" s="97"/>
      <c r="DL23" s="97"/>
      <c r="DM23" s="97"/>
      <c r="DN23" s="97"/>
      <c r="DO23" s="97"/>
      <c r="DP23" s="97"/>
      <c r="DQ23" s="97"/>
      <c r="DR23" s="97"/>
      <c r="DS23" s="97"/>
      <c r="DT23" s="97"/>
      <c r="DU23" s="97"/>
      <c r="DV23" s="97"/>
      <c r="DW23" s="97"/>
      <c r="DX23" s="97"/>
      <c r="DY23" s="97"/>
      <c r="DZ23" s="97"/>
      <c r="EA23" s="97"/>
      <c r="EB23" s="97"/>
      <c r="EC23" s="97"/>
      <c r="ED23" s="97"/>
      <c r="EE23" s="97"/>
      <c r="EF23" s="97"/>
      <c r="EG23" s="97"/>
      <c r="EH23" s="97"/>
      <c r="EI23" s="97"/>
      <c r="EJ23" s="97"/>
      <c r="EK23" s="97"/>
      <c r="EL23" s="97"/>
      <c r="EM23" s="97"/>
      <c r="EN23" s="97"/>
      <c r="EO23" s="97"/>
      <c r="EP23" s="97"/>
      <c r="EQ23" s="97"/>
      <c r="ER23" s="97"/>
      <c r="ES23" s="97"/>
      <c r="ET23" s="97"/>
      <c r="EU23" s="97"/>
      <c r="EV23" s="97"/>
      <c r="EW23" s="97"/>
      <c r="EX23" s="97"/>
      <c r="EY23" s="97"/>
      <c r="EZ23" s="97"/>
      <c r="FA23" s="97"/>
      <c r="FB23" s="97"/>
      <c r="FC23" s="97"/>
      <c r="FD23" s="97"/>
      <c r="FE23" s="97"/>
      <c r="FF23" s="97"/>
      <c r="FG23" s="97"/>
      <c r="FH23" s="97"/>
      <c r="FI23" s="97"/>
      <c r="FJ23" s="97"/>
      <c r="FK23" s="97"/>
      <c r="FL23" s="97"/>
      <c r="FM23" s="97"/>
      <c r="FN23" s="97"/>
      <c r="FO23" s="97"/>
      <c r="FP23" s="97"/>
      <c r="FQ23" s="97"/>
      <c r="FR23" s="97"/>
      <c r="FS23" s="97"/>
      <c r="FT23" s="97"/>
      <c r="FU23" s="97"/>
      <c r="FV23" s="97"/>
      <c r="FW23" s="97"/>
      <c r="FX23" s="97"/>
      <c r="FY23" s="97"/>
      <c r="FZ23" s="97"/>
      <c r="GA23" s="97"/>
      <c r="GB23" s="97"/>
      <c r="GC23" s="97"/>
      <c r="GD23" s="97"/>
      <c r="GE23" s="97"/>
      <c r="GF23" s="97"/>
      <c r="GG23" s="97"/>
      <c r="GH23" s="97"/>
      <c r="GI23" s="97"/>
      <c r="GJ23" s="97"/>
      <c r="GK23" s="97"/>
      <c r="GL23" s="97"/>
      <c r="GM23" s="97"/>
      <c r="GN23" s="97"/>
      <c r="GO23" s="97"/>
      <c r="GP23" s="97"/>
      <c r="GQ23" s="97"/>
      <c r="GR23" s="97"/>
      <c r="GS23" s="97"/>
      <c r="GT23" s="97"/>
      <c r="GU23" s="97"/>
      <c r="GV23" s="97"/>
      <c r="GW23" s="97"/>
      <c r="GX23" s="97"/>
      <c r="GY23" s="97"/>
      <c r="GZ23" s="97"/>
      <c r="HA23" s="97"/>
      <c r="HB23" s="97"/>
      <c r="HC23" s="97"/>
      <c r="HD23" s="97"/>
      <c r="HE23" s="97"/>
      <c r="HF23" s="97"/>
      <c r="HG23" s="97"/>
      <c r="HH23" s="97"/>
      <c r="HI23" s="97"/>
      <c r="HJ23" s="97"/>
      <c r="HK23" s="97"/>
      <c r="HL23" s="97"/>
      <c r="HM23" s="97"/>
      <c r="HN23" s="97"/>
      <c r="HO23" s="97"/>
      <c r="HP23" s="97"/>
      <c r="HQ23" s="97"/>
      <c r="HR23" s="97"/>
      <c r="HS23" s="97"/>
      <c r="HT23" s="97"/>
      <c r="HU23" s="97"/>
      <c r="HV23" s="97"/>
      <c r="HW23" s="97"/>
      <c r="HX23" s="97"/>
      <c r="HY23" s="97"/>
      <c r="HZ23" s="97"/>
      <c r="IA23" s="97"/>
      <c r="IB23" s="97"/>
      <c r="IC23" s="97"/>
      <c r="ID23" s="97"/>
      <c r="IE23" s="97"/>
      <c r="IF23" s="97"/>
      <c r="IG23" s="97"/>
      <c r="IH23" s="97"/>
      <c r="II23" s="97"/>
      <c r="IJ23" s="97"/>
      <c r="IK23" s="97"/>
      <c r="IL23" s="97"/>
      <c r="IM23" s="97"/>
      <c r="IN23" s="97"/>
      <c r="IO23" s="97"/>
      <c r="IP23" s="97"/>
      <c r="IQ23" s="97"/>
      <c r="IR23" s="97"/>
      <c r="IS23" s="97"/>
      <c r="IT23" s="97"/>
      <c r="IU23" s="97"/>
      <c r="IV23" s="97"/>
    </row>
    <row r="24" spans="1:256" ht="15" x14ac:dyDescent="0.25">
      <c r="A24" s="1226" t="s">
        <v>308</v>
      </c>
      <c r="B24" s="1227">
        <v>10</v>
      </c>
      <c r="C24" s="1218">
        <f>B24*27</f>
        <v>270</v>
      </c>
      <c r="D24" s="1228">
        <f>B24*22</f>
        <v>220</v>
      </c>
      <c r="E24" s="1165">
        <f>D24*0.3</f>
        <v>66</v>
      </c>
      <c r="F24" s="1166">
        <f>D24-E24</f>
        <v>154</v>
      </c>
      <c r="G24" s="969"/>
      <c r="H24" s="969">
        <f>B24*2</f>
        <v>20</v>
      </c>
      <c r="I24" s="1219">
        <f>C24-D24</f>
        <v>50</v>
      </c>
      <c r="J24" s="1167">
        <f>B24-1.5</f>
        <v>8.5</v>
      </c>
      <c r="K24" s="1229">
        <v>66</v>
      </c>
      <c r="L24" s="1229">
        <v>154</v>
      </c>
      <c r="M24" s="654"/>
      <c r="N24" s="654"/>
      <c r="O24" s="1230">
        <f t="shared" ref="O24:P25" si="1">SUM(K24,M24)</f>
        <v>66</v>
      </c>
      <c r="P24" s="291">
        <f t="shared" si="1"/>
        <v>154</v>
      </c>
      <c r="Q24" s="1220">
        <f>SUM(O24,P24)</f>
        <v>220</v>
      </c>
      <c r="R24" s="98"/>
      <c r="S24" s="98"/>
      <c r="T24" s="98"/>
      <c r="U24" s="98"/>
      <c r="V24" s="97"/>
      <c r="W24" s="97"/>
      <c r="X24" s="97"/>
      <c r="Y24" s="97"/>
      <c r="Z24" s="97"/>
      <c r="AA24" s="97"/>
      <c r="AB24" s="97"/>
      <c r="AC24" s="97"/>
      <c r="AD24" s="97"/>
      <c r="AE24" s="97"/>
      <c r="AF24" s="97"/>
      <c r="AG24" s="97"/>
      <c r="AH24" s="97"/>
      <c r="AI24" s="97"/>
      <c r="AJ24" s="97"/>
      <c r="AK24" s="97"/>
      <c r="AL24" s="97"/>
      <c r="AM24" s="97"/>
      <c r="AN24" s="97"/>
      <c r="AO24" s="97"/>
      <c r="AP24" s="97"/>
      <c r="AQ24" s="97"/>
      <c r="AR24" s="97"/>
      <c r="AS24" s="97"/>
      <c r="AT24" s="97"/>
      <c r="AU24" s="97"/>
      <c r="AV24" s="97"/>
      <c r="AW24" s="97"/>
      <c r="AX24" s="97"/>
      <c r="AY24" s="97"/>
      <c r="AZ24" s="97"/>
      <c r="BA24" s="97"/>
      <c r="BB24" s="97"/>
      <c r="BC24" s="97"/>
      <c r="BD24" s="97"/>
      <c r="BE24" s="97"/>
      <c r="BF24" s="97"/>
      <c r="BG24" s="97"/>
      <c r="BH24" s="97"/>
      <c r="BI24" s="97"/>
      <c r="BJ24" s="97"/>
      <c r="BK24" s="97"/>
      <c r="BL24" s="97"/>
      <c r="BM24" s="97"/>
      <c r="BN24" s="97"/>
      <c r="BO24" s="97"/>
      <c r="BP24" s="97"/>
      <c r="BQ24" s="97"/>
      <c r="BR24" s="97"/>
      <c r="BS24" s="97"/>
      <c r="BT24" s="97"/>
      <c r="BU24" s="97"/>
      <c r="BV24" s="97"/>
      <c r="BW24" s="97"/>
      <c r="BX24" s="97"/>
      <c r="BY24" s="97"/>
      <c r="BZ24" s="97"/>
      <c r="CA24" s="97"/>
      <c r="CB24" s="97"/>
      <c r="CC24" s="97"/>
      <c r="CD24" s="97"/>
      <c r="CE24" s="97"/>
      <c r="CF24" s="97"/>
      <c r="CG24" s="97"/>
      <c r="CH24" s="97"/>
      <c r="CI24" s="97"/>
      <c r="CJ24" s="97"/>
      <c r="CK24" s="97"/>
      <c r="CL24" s="97"/>
      <c r="CM24" s="97"/>
      <c r="CN24" s="97"/>
      <c r="CO24" s="97"/>
      <c r="CP24" s="97"/>
      <c r="CQ24" s="97"/>
      <c r="CR24" s="97"/>
      <c r="CS24" s="97"/>
      <c r="CT24" s="97"/>
      <c r="CU24" s="97"/>
      <c r="CV24" s="97"/>
      <c r="CW24" s="97"/>
      <c r="CX24" s="97"/>
      <c r="CY24" s="97"/>
      <c r="CZ24" s="97"/>
      <c r="DA24" s="97"/>
      <c r="DB24" s="97"/>
      <c r="DC24" s="97"/>
      <c r="DD24" s="97"/>
      <c r="DE24" s="97"/>
      <c r="DF24" s="97"/>
      <c r="DG24" s="97"/>
      <c r="DH24" s="97"/>
      <c r="DI24" s="97"/>
      <c r="DJ24" s="97"/>
      <c r="DK24" s="97"/>
      <c r="DL24" s="97"/>
      <c r="DM24" s="97"/>
      <c r="DN24" s="97"/>
      <c r="DO24" s="97"/>
      <c r="DP24" s="97"/>
      <c r="DQ24" s="97"/>
      <c r="DR24" s="97"/>
      <c r="DS24" s="97"/>
      <c r="DT24" s="97"/>
      <c r="DU24" s="97"/>
      <c r="DV24" s="97"/>
      <c r="DW24" s="97"/>
      <c r="DX24" s="97"/>
      <c r="DY24" s="97"/>
      <c r="DZ24" s="97"/>
      <c r="EA24" s="97"/>
      <c r="EB24" s="97"/>
      <c r="EC24" s="97"/>
      <c r="ED24" s="97"/>
      <c r="EE24" s="97"/>
      <c r="EF24" s="97"/>
      <c r="EG24" s="97"/>
      <c r="EH24" s="97"/>
      <c r="EI24" s="97"/>
      <c r="EJ24" s="97"/>
      <c r="EK24" s="97"/>
      <c r="EL24" s="97"/>
      <c r="EM24" s="97"/>
      <c r="EN24" s="97"/>
      <c r="EO24" s="97"/>
      <c r="EP24" s="97"/>
      <c r="EQ24" s="97"/>
      <c r="ER24" s="97"/>
      <c r="ES24" s="97"/>
      <c r="ET24" s="97"/>
      <c r="EU24" s="97"/>
      <c r="EV24" s="97"/>
      <c r="EW24" s="97"/>
      <c r="EX24" s="97"/>
      <c r="EY24" s="97"/>
      <c r="EZ24" s="97"/>
      <c r="FA24" s="97"/>
      <c r="FB24" s="97"/>
      <c r="FC24" s="97"/>
      <c r="FD24" s="97"/>
      <c r="FE24" s="97"/>
      <c r="FF24" s="97"/>
      <c r="FG24" s="97"/>
      <c r="FH24" s="97"/>
      <c r="FI24" s="97"/>
      <c r="FJ24" s="97"/>
      <c r="FK24" s="97"/>
      <c r="FL24" s="97"/>
      <c r="FM24" s="97"/>
      <c r="FN24" s="97"/>
      <c r="FO24" s="97"/>
      <c r="FP24" s="97"/>
      <c r="FQ24" s="97"/>
      <c r="FR24" s="97"/>
      <c r="FS24" s="97"/>
      <c r="FT24" s="97"/>
      <c r="FU24" s="97"/>
      <c r="FV24" s="97"/>
      <c r="FW24" s="97"/>
      <c r="FX24" s="97"/>
      <c r="FY24" s="97"/>
      <c r="FZ24" s="97"/>
      <c r="GA24" s="97"/>
      <c r="GB24" s="97"/>
      <c r="GC24" s="97"/>
      <c r="GD24" s="97"/>
      <c r="GE24" s="97"/>
      <c r="GF24" s="97"/>
      <c r="GG24" s="97"/>
      <c r="GH24" s="97"/>
      <c r="GI24" s="97"/>
      <c r="GJ24" s="97"/>
      <c r="GK24" s="97"/>
      <c r="GL24" s="97"/>
      <c r="GM24" s="97"/>
      <c r="GN24" s="97"/>
      <c r="GO24" s="97"/>
      <c r="GP24" s="97"/>
      <c r="GQ24" s="97"/>
      <c r="GR24" s="97"/>
      <c r="GS24" s="97"/>
      <c r="GT24" s="97"/>
      <c r="GU24" s="97"/>
      <c r="GV24" s="97"/>
      <c r="GW24" s="97"/>
      <c r="GX24" s="97"/>
      <c r="GY24" s="97"/>
      <c r="GZ24" s="97"/>
      <c r="HA24" s="97"/>
      <c r="HB24" s="97"/>
      <c r="HC24" s="97"/>
      <c r="HD24" s="97"/>
      <c r="HE24" s="97"/>
      <c r="HF24" s="97"/>
      <c r="HG24" s="97"/>
      <c r="HH24" s="97"/>
      <c r="HI24" s="97"/>
      <c r="HJ24" s="97"/>
      <c r="HK24" s="97"/>
      <c r="HL24" s="97"/>
      <c r="HM24" s="97"/>
      <c r="HN24" s="97"/>
      <c r="HO24" s="97"/>
      <c r="HP24" s="97"/>
      <c r="HQ24" s="97"/>
      <c r="HR24" s="97"/>
      <c r="HS24" s="97"/>
      <c r="HT24" s="97"/>
      <c r="HU24" s="97"/>
      <c r="HV24" s="97"/>
      <c r="HW24" s="97"/>
      <c r="HX24" s="97"/>
      <c r="HY24" s="97"/>
      <c r="HZ24" s="97"/>
      <c r="IA24" s="97"/>
      <c r="IB24" s="97"/>
      <c r="IC24" s="97"/>
      <c r="ID24" s="97"/>
      <c r="IE24" s="97"/>
      <c r="IF24" s="97"/>
      <c r="IG24" s="97"/>
      <c r="IH24" s="97"/>
      <c r="II24" s="97"/>
      <c r="IJ24" s="97"/>
      <c r="IK24" s="97"/>
      <c r="IL24" s="97"/>
      <c r="IM24" s="97"/>
      <c r="IN24" s="97"/>
      <c r="IO24" s="97"/>
      <c r="IP24" s="97"/>
      <c r="IQ24" s="97"/>
      <c r="IR24" s="97"/>
      <c r="IS24" s="97"/>
      <c r="IT24" s="97"/>
      <c r="IU24" s="97"/>
      <c r="IV24" s="97"/>
    </row>
    <row r="25" spans="1:256" ht="15" x14ac:dyDescent="0.25">
      <c r="A25" s="518" t="s">
        <v>309</v>
      </c>
      <c r="B25" s="1227">
        <v>20</v>
      </c>
      <c r="C25" s="1218">
        <f>B25*27</f>
        <v>540</v>
      </c>
      <c r="D25" s="1228">
        <f>B25*22</f>
        <v>440</v>
      </c>
      <c r="E25" s="1165">
        <f>D25*0.3</f>
        <v>132</v>
      </c>
      <c r="F25" s="1169">
        <f>D25-E25</f>
        <v>308</v>
      </c>
      <c r="G25" s="969"/>
      <c r="H25" s="969">
        <f>B25*2</f>
        <v>40</v>
      </c>
      <c r="I25" s="1171">
        <f>C25-D25</f>
        <v>100</v>
      </c>
      <c r="J25" s="1170">
        <f>B25-1.5</f>
        <v>18.5</v>
      </c>
      <c r="K25" s="1171">
        <v>132</v>
      </c>
      <c r="L25" s="1171">
        <v>308</v>
      </c>
      <c r="M25" s="318"/>
      <c r="N25" s="348"/>
      <c r="O25" s="1168">
        <f t="shared" si="1"/>
        <v>132</v>
      </c>
      <c r="P25" s="291">
        <f t="shared" si="1"/>
        <v>308</v>
      </c>
      <c r="Q25" s="1220">
        <f>SUM(O25,P25)</f>
        <v>440</v>
      </c>
      <c r="R25" s="98"/>
      <c r="S25" s="638"/>
      <c r="T25" s="638"/>
      <c r="U25" s="98"/>
      <c r="V25" s="97"/>
      <c r="W25" s="97"/>
      <c r="X25" s="97"/>
      <c r="Y25" s="97"/>
      <c r="Z25" s="97"/>
      <c r="AA25" s="97"/>
      <c r="AB25" s="97"/>
      <c r="AC25" s="97"/>
      <c r="AD25" s="97"/>
      <c r="AE25" s="97"/>
      <c r="AF25" s="97"/>
      <c r="AG25" s="97"/>
      <c r="AH25" s="97"/>
      <c r="AI25" s="97"/>
      <c r="AJ25" s="97"/>
      <c r="AK25" s="97"/>
      <c r="AL25" s="97"/>
      <c r="AM25" s="97"/>
      <c r="AN25" s="97"/>
      <c r="AO25" s="97"/>
      <c r="AP25" s="97"/>
      <c r="AQ25" s="97"/>
      <c r="AR25" s="97"/>
      <c r="AS25" s="97"/>
      <c r="AT25" s="97"/>
      <c r="AU25" s="97"/>
      <c r="AV25" s="97"/>
      <c r="AW25" s="97"/>
      <c r="AX25" s="97"/>
      <c r="AY25" s="97"/>
      <c r="AZ25" s="97"/>
      <c r="BA25" s="97"/>
      <c r="BB25" s="97"/>
      <c r="BC25" s="97"/>
      <c r="BD25" s="97"/>
      <c r="BE25" s="97"/>
      <c r="BF25" s="97"/>
      <c r="BG25" s="97"/>
      <c r="BH25" s="97"/>
      <c r="BI25" s="97"/>
      <c r="BJ25" s="97"/>
      <c r="BK25" s="97"/>
      <c r="BL25" s="97"/>
      <c r="BM25" s="97"/>
      <c r="BN25" s="97"/>
      <c r="BO25" s="97"/>
      <c r="BP25" s="97"/>
      <c r="BQ25" s="97"/>
      <c r="BR25" s="97"/>
      <c r="BS25" s="97"/>
      <c r="BT25" s="97"/>
      <c r="BU25" s="97"/>
      <c r="BV25" s="97"/>
      <c r="BW25" s="97"/>
      <c r="BX25" s="97"/>
      <c r="BY25" s="97"/>
      <c r="BZ25" s="97"/>
      <c r="CA25" s="97"/>
      <c r="CB25" s="97"/>
      <c r="CC25" s="97"/>
      <c r="CD25" s="97"/>
      <c r="CE25" s="97"/>
      <c r="CF25" s="97"/>
      <c r="CG25" s="97"/>
      <c r="CH25" s="97"/>
      <c r="CI25" s="97"/>
      <c r="CJ25" s="97"/>
      <c r="CK25" s="97"/>
      <c r="CL25" s="97"/>
      <c r="CM25" s="97"/>
      <c r="CN25" s="97"/>
      <c r="CO25" s="97"/>
      <c r="CP25" s="97"/>
      <c r="CQ25" s="97"/>
      <c r="CR25" s="97"/>
      <c r="CS25" s="97"/>
      <c r="CT25" s="97"/>
      <c r="CU25" s="97"/>
      <c r="CV25" s="97"/>
      <c r="CW25" s="97"/>
      <c r="CX25" s="97"/>
      <c r="CY25" s="97"/>
      <c r="CZ25" s="97"/>
      <c r="DA25" s="97"/>
      <c r="DB25" s="97"/>
      <c r="DC25" s="97"/>
      <c r="DD25" s="97"/>
      <c r="DE25" s="97"/>
      <c r="DF25" s="97"/>
      <c r="DG25" s="97"/>
      <c r="DH25" s="97"/>
      <c r="DI25" s="97"/>
      <c r="DJ25" s="97"/>
      <c r="DK25" s="97"/>
      <c r="DL25" s="97"/>
      <c r="DM25" s="97"/>
      <c r="DN25" s="97"/>
      <c r="DO25" s="97"/>
      <c r="DP25" s="97"/>
      <c r="DQ25" s="97"/>
      <c r="DR25" s="97"/>
      <c r="DS25" s="97"/>
      <c r="DT25" s="97"/>
      <c r="DU25" s="97"/>
      <c r="DV25" s="97"/>
      <c r="DW25" s="97"/>
      <c r="DX25" s="97"/>
      <c r="DY25" s="97"/>
      <c r="DZ25" s="97"/>
      <c r="EA25" s="97"/>
      <c r="EB25" s="97"/>
      <c r="EC25" s="97"/>
      <c r="ED25" s="97"/>
      <c r="EE25" s="97"/>
      <c r="EF25" s="97"/>
      <c r="EG25" s="97"/>
      <c r="EH25" s="97"/>
      <c r="EI25" s="97"/>
      <c r="EJ25" s="97"/>
      <c r="EK25" s="97"/>
      <c r="EL25" s="97"/>
      <c r="EM25" s="97"/>
      <c r="EN25" s="97"/>
      <c r="EO25" s="97"/>
      <c r="EP25" s="97"/>
      <c r="EQ25" s="97"/>
      <c r="ER25" s="97"/>
      <c r="ES25" s="97"/>
      <c r="ET25" s="97"/>
      <c r="EU25" s="97"/>
      <c r="EV25" s="97"/>
      <c r="EW25" s="97"/>
      <c r="EX25" s="97"/>
      <c r="EY25" s="97"/>
      <c r="EZ25" s="97"/>
      <c r="FA25" s="97"/>
      <c r="FB25" s="97"/>
      <c r="FC25" s="97"/>
      <c r="FD25" s="97"/>
      <c r="FE25" s="97"/>
      <c r="FF25" s="97"/>
      <c r="FG25" s="97"/>
      <c r="FH25" s="97"/>
      <c r="FI25" s="97"/>
      <c r="FJ25" s="97"/>
      <c r="FK25" s="97"/>
      <c r="FL25" s="97"/>
      <c r="FM25" s="97"/>
      <c r="FN25" s="97"/>
      <c r="FO25" s="97"/>
      <c r="FP25" s="97"/>
      <c r="FQ25" s="97"/>
      <c r="FR25" s="97"/>
      <c r="FS25" s="97"/>
      <c r="FT25" s="97"/>
      <c r="FU25" s="97"/>
      <c r="FV25" s="97"/>
      <c r="FW25" s="97"/>
      <c r="FX25" s="97"/>
      <c r="FY25" s="97"/>
      <c r="FZ25" s="97"/>
      <c r="GA25" s="97"/>
      <c r="GB25" s="97"/>
      <c r="GC25" s="97"/>
      <c r="GD25" s="97"/>
      <c r="GE25" s="97"/>
      <c r="GF25" s="97"/>
      <c r="GG25" s="97"/>
      <c r="GH25" s="97"/>
      <c r="GI25" s="97"/>
      <c r="GJ25" s="97"/>
      <c r="GK25" s="97"/>
      <c r="GL25" s="97"/>
      <c r="GM25" s="97"/>
      <c r="GN25" s="97"/>
      <c r="GO25" s="97"/>
      <c r="GP25" s="97"/>
      <c r="GQ25" s="97"/>
      <c r="GR25" s="97"/>
      <c r="GS25" s="97"/>
      <c r="GT25" s="97"/>
      <c r="GU25" s="97"/>
      <c r="GV25" s="97"/>
      <c r="GW25" s="97"/>
      <c r="GX25" s="97"/>
      <c r="GY25" s="97"/>
      <c r="GZ25" s="97"/>
      <c r="HA25" s="97"/>
      <c r="HB25" s="97"/>
      <c r="HC25" s="97"/>
      <c r="HD25" s="97"/>
      <c r="HE25" s="97"/>
      <c r="HF25" s="97"/>
      <c r="HG25" s="97"/>
      <c r="HH25" s="97"/>
      <c r="HI25" s="97"/>
      <c r="HJ25" s="97"/>
      <c r="HK25" s="97"/>
      <c r="HL25" s="97"/>
      <c r="HM25" s="97"/>
      <c r="HN25" s="97"/>
      <c r="HO25" s="97"/>
      <c r="HP25" s="97"/>
      <c r="HQ25" s="97"/>
      <c r="HR25" s="97"/>
      <c r="HS25" s="97"/>
      <c r="HT25" s="97"/>
      <c r="HU25" s="97"/>
      <c r="HV25" s="97"/>
      <c r="HW25" s="97"/>
      <c r="HX25" s="97"/>
      <c r="HY25" s="97"/>
      <c r="HZ25" s="97"/>
      <c r="IA25" s="97"/>
      <c r="IB25" s="97"/>
      <c r="IC25" s="97"/>
      <c r="ID25" s="97"/>
      <c r="IE25" s="97"/>
      <c r="IF25" s="97"/>
      <c r="IG25" s="97"/>
      <c r="IH25" s="97"/>
      <c r="II25" s="97"/>
      <c r="IJ25" s="97"/>
      <c r="IK25" s="97"/>
      <c r="IL25" s="97"/>
      <c r="IM25" s="97"/>
      <c r="IN25" s="97"/>
      <c r="IO25" s="97"/>
      <c r="IP25" s="97"/>
      <c r="IQ25" s="97"/>
      <c r="IR25" s="97"/>
      <c r="IS25" s="97"/>
      <c r="IT25" s="97"/>
      <c r="IU25" s="97"/>
      <c r="IV25" s="97"/>
    </row>
    <row r="26" spans="1:256" ht="16.5" thickBot="1" x14ac:dyDescent="0.3">
      <c r="A26" s="647" t="s">
        <v>20</v>
      </c>
      <c r="B26" s="790">
        <f>SUM(B18:B25)</f>
        <v>35</v>
      </c>
      <c r="C26" s="790">
        <f t="shared" ref="C26:Q26" si="2">SUM(C18:C25)</f>
        <v>945</v>
      </c>
      <c r="D26" s="790">
        <f t="shared" si="2"/>
        <v>770</v>
      </c>
      <c r="E26" s="790">
        <f t="shared" si="2"/>
        <v>286</v>
      </c>
      <c r="F26" s="790">
        <f t="shared" si="2"/>
        <v>484</v>
      </c>
      <c r="G26" s="790">
        <f t="shared" si="2"/>
        <v>0</v>
      </c>
      <c r="H26" s="790">
        <f t="shared" si="2"/>
        <v>70</v>
      </c>
      <c r="I26" s="790">
        <f t="shared" si="2"/>
        <v>239</v>
      </c>
      <c r="J26" s="790">
        <f t="shared" si="2"/>
        <v>33</v>
      </c>
      <c r="K26" s="790">
        <f t="shared" si="2"/>
        <v>244</v>
      </c>
      <c r="L26" s="790">
        <f t="shared" si="2"/>
        <v>462</v>
      </c>
      <c r="M26" s="790">
        <f t="shared" si="2"/>
        <v>0</v>
      </c>
      <c r="N26" s="790">
        <f t="shared" si="2"/>
        <v>0</v>
      </c>
      <c r="O26" s="790">
        <f t="shared" si="2"/>
        <v>244</v>
      </c>
      <c r="P26" s="790">
        <f t="shared" si="2"/>
        <v>462</v>
      </c>
      <c r="Q26" s="790">
        <f t="shared" si="2"/>
        <v>706</v>
      </c>
      <c r="R26" s="82"/>
      <c r="S26" s="82"/>
      <c r="T26" s="82"/>
      <c r="U26" s="706"/>
      <c r="V26" s="20"/>
      <c r="W26" s="20"/>
      <c r="X26" s="20"/>
      <c r="Y26" s="20"/>
      <c r="Z26" s="20"/>
      <c r="AA26" s="20"/>
      <c r="AB26" s="20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  <c r="II26" s="5"/>
      <c r="IJ26" s="5"/>
      <c r="IK26" s="5"/>
      <c r="IL26" s="5"/>
      <c r="IM26" s="5"/>
      <c r="IN26" s="5"/>
      <c r="IO26" s="5"/>
      <c r="IP26" s="5"/>
      <c r="IQ26" s="5"/>
      <c r="IR26" s="5"/>
      <c r="IS26" s="5"/>
      <c r="IT26" s="5"/>
      <c r="IU26" s="5"/>
      <c r="IV26" s="5"/>
    </row>
    <row r="27" spans="1:256" ht="15" x14ac:dyDescent="0.25">
      <c r="A27" s="652" t="s">
        <v>67</v>
      </c>
      <c r="B27" s="1231"/>
      <c r="C27" s="1231"/>
      <c r="D27" s="1232"/>
      <c r="E27" s="1232"/>
      <c r="F27" s="1232"/>
      <c r="G27" s="1232"/>
      <c r="H27" s="1232"/>
      <c r="I27" s="62"/>
      <c r="J27" s="1232"/>
      <c r="K27" s="1232"/>
      <c r="L27" s="1232"/>
      <c r="M27" s="1232"/>
      <c r="N27" s="1232"/>
      <c r="O27" s="1233"/>
      <c r="P27" s="1233"/>
      <c r="Q27" s="1233"/>
      <c r="R27" s="82"/>
      <c r="S27" s="82"/>
      <c r="T27" s="82"/>
      <c r="U27" s="82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  <c r="DF27" s="19"/>
      <c r="DG27" s="19"/>
      <c r="DH27" s="19"/>
      <c r="DI27" s="19"/>
      <c r="DJ27" s="19"/>
      <c r="DK27" s="19"/>
      <c r="DL27" s="19"/>
      <c r="DM27" s="19"/>
      <c r="DN27" s="19"/>
      <c r="DO27" s="19"/>
      <c r="DP27" s="19"/>
      <c r="DQ27" s="19"/>
      <c r="DR27" s="19"/>
      <c r="DS27" s="19"/>
      <c r="DT27" s="19"/>
      <c r="DU27" s="19"/>
      <c r="DV27" s="19"/>
      <c r="DW27" s="19"/>
      <c r="DX27" s="19"/>
      <c r="DY27" s="19"/>
      <c r="DZ27" s="19"/>
      <c r="EA27" s="19"/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  <c r="EQ27" s="19"/>
      <c r="ER27" s="19"/>
      <c r="ES27" s="19"/>
      <c r="ET27" s="19"/>
      <c r="EU27" s="19"/>
      <c r="EV27" s="19"/>
      <c r="EW27" s="19"/>
      <c r="EX27" s="19"/>
      <c r="EY27" s="19"/>
      <c r="EZ27" s="19"/>
      <c r="FA27" s="19"/>
      <c r="FB27" s="19"/>
      <c r="FC27" s="19"/>
      <c r="FD27" s="19"/>
      <c r="FE27" s="19"/>
      <c r="FF27" s="19"/>
      <c r="FG27" s="19"/>
      <c r="FH27" s="19"/>
      <c r="FI27" s="19"/>
      <c r="FJ27" s="19"/>
      <c r="FK27" s="19"/>
      <c r="FL27" s="19"/>
      <c r="FM27" s="19"/>
      <c r="FN27" s="19"/>
      <c r="FO27" s="19"/>
      <c r="FP27" s="19"/>
      <c r="FQ27" s="19"/>
      <c r="FR27" s="19"/>
      <c r="FS27" s="19"/>
      <c r="FT27" s="19"/>
      <c r="FU27" s="19"/>
      <c r="FV27" s="19"/>
      <c r="FW27" s="19"/>
      <c r="FX27" s="19"/>
      <c r="FY27" s="19"/>
      <c r="FZ27" s="19"/>
      <c r="GA27" s="19"/>
      <c r="GB27" s="19"/>
      <c r="GC27" s="19"/>
      <c r="GD27" s="19"/>
      <c r="GE27" s="19"/>
      <c r="GF27" s="19"/>
      <c r="GG27" s="19"/>
      <c r="GH27" s="19"/>
      <c r="GI27" s="19"/>
      <c r="GJ27" s="19"/>
      <c r="GK27" s="19"/>
      <c r="GL27" s="19"/>
      <c r="GM27" s="19"/>
      <c r="GN27" s="19"/>
      <c r="GO27" s="19"/>
      <c r="GP27" s="19"/>
      <c r="GQ27" s="19"/>
      <c r="GR27" s="19"/>
      <c r="GS27" s="19"/>
      <c r="GT27" s="19"/>
      <c r="GU27" s="19"/>
      <c r="GV27" s="19"/>
      <c r="GW27" s="19"/>
      <c r="GX27" s="19"/>
      <c r="GY27" s="19"/>
      <c r="GZ27" s="19"/>
      <c r="HA27" s="19"/>
      <c r="HB27" s="19"/>
      <c r="HC27" s="19"/>
      <c r="HD27" s="19"/>
      <c r="HE27" s="19"/>
      <c r="HF27" s="19"/>
      <c r="HG27" s="19"/>
      <c r="HH27" s="19"/>
      <c r="HI27" s="19"/>
      <c r="HJ27" s="19"/>
      <c r="HK27" s="19"/>
      <c r="HL27" s="19"/>
      <c r="HM27" s="19"/>
      <c r="HN27" s="19"/>
      <c r="HO27" s="19"/>
      <c r="HP27" s="19"/>
      <c r="HQ27" s="19"/>
      <c r="HR27" s="19"/>
      <c r="HS27" s="19"/>
      <c r="HT27" s="19"/>
      <c r="HU27" s="19"/>
      <c r="HV27" s="19"/>
      <c r="HW27" s="19"/>
      <c r="HX27" s="19"/>
      <c r="HY27" s="19"/>
      <c r="HZ27" s="19"/>
      <c r="IA27" s="19"/>
      <c r="IB27" s="19"/>
      <c r="IC27" s="19"/>
      <c r="ID27" s="19"/>
      <c r="IE27" s="19"/>
      <c r="IF27" s="19"/>
      <c r="IG27" s="19"/>
      <c r="IH27" s="19"/>
      <c r="II27" s="19"/>
      <c r="IJ27" s="19"/>
      <c r="IK27" s="21"/>
      <c r="IL27" s="21"/>
      <c r="IM27" s="21"/>
      <c r="IN27" s="21"/>
      <c r="IO27" s="21"/>
      <c r="IP27" s="21"/>
      <c r="IQ27" s="21"/>
      <c r="IR27" s="21"/>
      <c r="IS27" s="21"/>
      <c r="IT27" s="21"/>
      <c r="IU27" s="21"/>
      <c r="IV27" s="21"/>
    </row>
    <row r="28" spans="1:256" ht="15" x14ac:dyDescent="0.25">
      <c r="A28" s="613" t="s">
        <v>310</v>
      </c>
      <c r="B28" s="1234"/>
      <c r="C28" s="1234"/>
      <c r="D28" s="482"/>
      <c r="E28" s="482"/>
      <c r="F28" s="482"/>
      <c r="G28" s="482"/>
      <c r="H28" s="482"/>
      <c r="I28" s="24"/>
      <c r="J28" s="482"/>
      <c r="K28" s="482"/>
      <c r="L28" s="482"/>
      <c r="M28" s="482"/>
      <c r="N28" s="482"/>
      <c r="O28" s="481"/>
      <c r="P28" s="481"/>
      <c r="Q28" s="481"/>
      <c r="R28" s="82"/>
      <c r="S28" s="82"/>
      <c r="T28" s="82"/>
      <c r="U28" s="82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  <c r="CT28" s="19"/>
      <c r="CU28" s="19"/>
      <c r="CV28" s="19"/>
      <c r="CW28" s="19"/>
      <c r="CX28" s="19"/>
      <c r="CY28" s="19"/>
      <c r="CZ28" s="19"/>
      <c r="DA28" s="19"/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  <c r="DM28" s="19"/>
      <c r="DN28" s="19"/>
      <c r="DO28" s="19"/>
      <c r="DP28" s="19"/>
      <c r="DQ28" s="19"/>
      <c r="DR28" s="19"/>
      <c r="DS28" s="19"/>
      <c r="DT28" s="19"/>
      <c r="DU28" s="19"/>
      <c r="DV28" s="19"/>
      <c r="DW28" s="19"/>
      <c r="DX28" s="19"/>
      <c r="DY28" s="19"/>
      <c r="DZ28" s="19"/>
      <c r="EA28" s="19"/>
      <c r="EB28" s="19"/>
      <c r="EC28" s="19"/>
      <c r="ED28" s="19"/>
      <c r="EE28" s="19"/>
      <c r="EF28" s="19"/>
      <c r="EG28" s="19"/>
      <c r="EH28" s="19"/>
      <c r="EI28" s="19"/>
      <c r="EJ28" s="19"/>
      <c r="EK28" s="19"/>
      <c r="EL28" s="19"/>
      <c r="EM28" s="19"/>
      <c r="EN28" s="19"/>
      <c r="EO28" s="19"/>
      <c r="EP28" s="19"/>
      <c r="EQ28" s="19"/>
      <c r="ER28" s="19"/>
      <c r="ES28" s="19"/>
      <c r="ET28" s="19"/>
      <c r="EU28" s="19"/>
      <c r="EV28" s="19"/>
      <c r="EW28" s="19"/>
      <c r="EX28" s="19"/>
      <c r="EY28" s="19"/>
      <c r="EZ28" s="19"/>
      <c r="FA28" s="19"/>
      <c r="FB28" s="19"/>
      <c r="FC28" s="19"/>
      <c r="FD28" s="19"/>
      <c r="FE28" s="19"/>
      <c r="FF28" s="19"/>
      <c r="FG28" s="19"/>
      <c r="FH28" s="19"/>
      <c r="FI28" s="19"/>
      <c r="FJ28" s="19"/>
      <c r="FK28" s="19"/>
      <c r="FL28" s="19"/>
      <c r="FM28" s="19"/>
      <c r="FN28" s="19"/>
      <c r="FO28" s="19"/>
      <c r="FP28" s="19"/>
      <c r="FQ28" s="19"/>
      <c r="FR28" s="19"/>
      <c r="FS28" s="19"/>
      <c r="FT28" s="19"/>
      <c r="FU28" s="19"/>
      <c r="FV28" s="19"/>
      <c r="FW28" s="19"/>
      <c r="FX28" s="19"/>
      <c r="FY28" s="19"/>
      <c r="FZ28" s="19"/>
      <c r="GA28" s="19"/>
      <c r="GB28" s="19"/>
      <c r="GC28" s="19"/>
      <c r="GD28" s="19"/>
      <c r="GE28" s="19"/>
      <c r="GF28" s="19"/>
      <c r="GG28" s="19"/>
      <c r="GH28" s="19"/>
      <c r="GI28" s="19"/>
      <c r="GJ28" s="19"/>
      <c r="GK28" s="19"/>
      <c r="GL28" s="19"/>
      <c r="GM28" s="19"/>
      <c r="GN28" s="19"/>
      <c r="GO28" s="19"/>
      <c r="GP28" s="19"/>
      <c r="GQ28" s="19"/>
      <c r="GR28" s="19"/>
      <c r="GS28" s="19"/>
      <c r="GT28" s="19"/>
      <c r="GU28" s="19"/>
      <c r="GV28" s="19"/>
      <c r="GW28" s="19"/>
      <c r="GX28" s="19"/>
      <c r="GY28" s="19"/>
      <c r="GZ28" s="19"/>
      <c r="HA28" s="19"/>
      <c r="HB28" s="19"/>
      <c r="HC28" s="19"/>
      <c r="HD28" s="19"/>
      <c r="HE28" s="19"/>
      <c r="HF28" s="19"/>
      <c r="HG28" s="19"/>
      <c r="HH28" s="19"/>
      <c r="HI28" s="19"/>
      <c r="HJ28" s="19"/>
      <c r="HK28" s="19"/>
      <c r="HL28" s="19"/>
      <c r="HM28" s="19"/>
      <c r="HN28" s="19"/>
      <c r="HO28" s="19"/>
      <c r="HP28" s="19"/>
      <c r="HQ28" s="19"/>
      <c r="HR28" s="19"/>
      <c r="HS28" s="19"/>
      <c r="HT28" s="19"/>
      <c r="HU28" s="19"/>
      <c r="HV28" s="19"/>
      <c r="HW28" s="19"/>
      <c r="HX28" s="19"/>
      <c r="HY28" s="19"/>
      <c r="HZ28" s="19"/>
      <c r="IA28" s="19"/>
      <c r="IB28" s="19"/>
      <c r="IC28" s="19"/>
      <c r="ID28" s="19"/>
      <c r="IE28" s="19"/>
      <c r="IF28" s="19"/>
      <c r="IG28" s="19"/>
      <c r="IH28" s="19"/>
      <c r="II28" s="19"/>
      <c r="IJ28" s="19"/>
      <c r="IK28" s="21"/>
      <c r="IL28" s="21"/>
      <c r="IM28" s="21"/>
      <c r="IN28" s="21"/>
      <c r="IO28" s="21"/>
      <c r="IP28" s="21"/>
      <c r="IQ28" s="21"/>
      <c r="IR28" s="21"/>
      <c r="IS28" s="21"/>
      <c r="IT28" s="21"/>
      <c r="IU28" s="21"/>
      <c r="IV28" s="21"/>
    </row>
    <row r="29" spans="1:256" ht="15.75" thickBot="1" x14ac:dyDescent="0.3">
      <c r="A29" s="613" t="s">
        <v>311</v>
      </c>
      <c r="B29" s="1235">
        <v>5</v>
      </c>
      <c r="C29" s="1235">
        <f>B29*27</f>
        <v>135</v>
      </c>
      <c r="D29" s="1236">
        <f>B29*22</f>
        <v>110</v>
      </c>
      <c r="E29" s="1237">
        <f>D29*0.3</f>
        <v>33</v>
      </c>
      <c r="F29" s="1237">
        <f>D29-E29</f>
        <v>77</v>
      </c>
      <c r="G29" s="482"/>
      <c r="H29" s="482">
        <f>B29*2</f>
        <v>10</v>
      </c>
      <c r="I29" s="1238">
        <f>C29-D29</f>
        <v>25</v>
      </c>
      <c r="J29" s="483">
        <f>B29*1.5</f>
        <v>7.5</v>
      </c>
      <c r="K29" s="1238">
        <f>E29-M29</f>
        <v>28</v>
      </c>
      <c r="L29" s="1238">
        <f>F29-N29</f>
        <v>66</v>
      </c>
      <c r="M29" s="1238">
        <v>5</v>
      </c>
      <c r="N29" s="1238">
        <v>11</v>
      </c>
      <c r="O29" s="1239">
        <f t="shared" ref="O29:P29" si="3">SUM(K29,M29)</f>
        <v>33</v>
      </c>
      <c r="P29" s="468">
        <f t="shared" si="3"/>
        <v>77</v>
      </c>
      <c r="Q29" s="1240">
        <f>O29+P29</f>
        <v>110</v>
      </c>
      <c r="R29" s="82"/>
      <c r="S29" s="82"/>
      <c r="T29" s="82"/>
      <c r="U29" s="82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  <c r="CF29" s="19"/>
      <c r="CG29" s="19"/>
      <c r="CH29" s="19"/>
      <c r="CI29" s="19"/>
      <c r="CJ29" s="19"/>
      <c r="CK29" s="19"/>
      <c r="CL29" s="19"/>
      <c r="CM29" s="19"/>
      <c r="CN29" s="19"/>
      <c r="CO29" s="19"/>
      <c r="CP29" s="19"/>
      <c r="CQ29" s="19"/>
      <c r="CR29" s="19"/>
      <c r="CS29" s="19"/>
      <c r="CT29" s="19"/>
      <c r="CU29" s="19"/>
      <c r="CV29" s="19"/>
      <c r="CW29" s="19"/>
      <c r="CX29" s="19"/>
      <c r="CY29" s="19"/>
      <c r="CZ29" s="19"/>
      <c r="DA29" s="19"/>
      <c r="DB29" s="19"/>
      <c r="DC29" s="19"/>
      <c r="DD29" s="19"/>
      <c r="DE29" s="19"/>
      <c r="DF29" s="19"/>
      <c r="DG29" s="19"/>
      <c r="DH29" s="19"/>
      <c r="DI29" s="19"/>
      <c r="DJ29" s="19"/>
      <c r="DK29" s="19"/>
      <c r="DL29" s="19"/>
      <c r="DM29" s="19"/>
      <c r="DN29" s="19"/>
      <c r="DO29" s="19"/>
      <c r="DP29" s="19"/>
      <c r="DQ29" s="19"/>
      <c r="DR29" s="19"/>
      <c r="DS29" s="19"/>
      <c r="DT29" s="19"/>
      <c r="DU29" s="19"/>
      <c r="DV29" s="19"/>
      <c r="DW29" s="19"/>
      <c r="DX29" s="19"/>
      <c r="DY29" s="19"/>
      <c r="DZ29" s="19"/>
      <c r="EA29" s="19"/>
      <c r="EB29" s="19"/>
      <c r="EC29" s="19"/>
      <c r="ED29" s="19"/>
      <c r="EE29" s="19"/>
      <c r="EF29" s="19"/>
      <c r="EG29" s="19"/>
      <c r="EH29" s="19"/>
      <c r="EI29" s="19"/>
      <c r="EJ29" s="19"/>
      <c r="EK29" s="19"/>
      <c r="EL29" s="19"/>
      <c r="EM29" s="19"/>
      <c r="EN29" s="19"/>
      <c r="EO29" s="19"/>
      <c r="EP29" s="19"/>
      <c r="EQ29" s="19"/>
      <c r="ER29" s="19"/>
      <c r="ES29" s="19"/>
      <c r="ET29" s="19"/>
      <c r="EU29" s="19"/>
      <c r="EV29" s="19"/>
      <c r="EW29" s="19"/>
      <c r="EX29" s="19"/>
      <c r="EY29" s="19"/>
      <c r="EZ29" s="19"/>
      <c r="FA29" s="19"/>
      <c r="FB29" s="19"/>
      <c r="FC29" s="19"/>
      <c r="FD29" s="19"/>
      <c r="FE29" s="19"/>
      <c r="FF29" s="19"/>
      <c r="FG29" s="19"/>
      <c r="FH29" s="19"/>
      <c r="FI29" s="19"/>
      <c r="FJ29" s="19"/>
      <c r="FK29" s="19"/>
      <c r="FL29" s="19"/>
      <c r="FM29" s="19"/>
      <c r="FN29" s="19"/>
      <c r="FO29" s="19"/>
      <c r="FP29" s="19"/>
      <c r="FQ29" s="19"/>
      <c r="FR29" s="19"/>
      <c r="FS29" s="19"/>
      <c r="FT29" s="19"/>
      <c r="FU29" s="19"/>
      <c r="FV29" s="19"/>
      <c r="FW29" s="19"/>
      <c r="FX29" s="19"/>
      <c r="FY29" s="19"/>
      <c r="FZ29" s="19"/>
      <c r="GA29" s="19"/>
      <c r="GB29" s="19"/>
      <c r="GC29" s="19"/>
      <c r="GD29" s="19"/>
      <c r="GE29" s="19"/>
      <c r="GF29" s="19"/>
      <c r="GG29" s="19"/>
      <c r="GH29" s="19"/>
      <c r="GI29" s="19"/>
      <c r="GJ29" s="19"/>
      <c r="GK29" s="19"/>
      <c r="GL29" s="19"/>
      <c r="GM29" s="19"/>
      <c r="GN29" s="19"/>
      <c r="GO29" s="19"/>
      <c r="GP29" s="19"/>
      <c r="GQ29" s="19"/>
      <c r="GR29" s="19"/>
      <c r="GS29" s="19"/>
      <c r="GT29" s="19"/>
      <c r="GU29" s="19"/>
      <c r="GV29" s="19"/>
      <c r="GW29" s="19"/>
      <c r="GX29" s="19"/>
      <c r="GY29" s="19"/>
      <c r="GZ29" s="19"/>
      <c r="HA29" s="19"/>
      <c r="HB29" s="19"/>
      <c r="HC29" s="19"/>
      <c r="HD29" s="19"/>
      <c r="HE29" s="19"/>
      <c r="HF29" s="19"/>
      <c r="HG29" s="19"/>
      <c r="HH29" s="19"/>
      <c r="HI29" s="19"/>
      <c r="HJ29" s="19"/>
      <c r="HK29" s="19"/>
      <c r="HL29" s="19"/>
      <c r="HM29" s="19"/>
      <c r="HN29" s="19"/>
      <c r="HO29" s="19"/>
      <c r="HP29" s="19"/>
      <c r="HQ29" s="19"/>
      <c r="HR29" s="19"/>
      <c r="HS29" s="19"/>
      <c r="HT29" s="19"/>
      <c r="HU29" s="19"/>
      <c r="HV29" s="19"/>
      <c r="HW29" s="19"/>
      <c r="HX29" s="19"/>
      <c r="HY29" s="19"/>
      <c r="HZ29" s="19"/>
      <c r="IA29" s="19"/>
      <c r="IB29" s="19"/>
      <c r="IC29" s="19"/>
      <c r="ID29" s="19"/>
      <c r="IE29" s="19"/>
      <c r="IF29" s="19"/>
      <c r="IG29" s="19"/>
      <c r="IH29" s="19"/>
      <c r="II29" s="19"/>
      <c r="IJ29" s="19"/>
      <c r="IK29" s="21"/>
      <c r="IL29" s="21"/>
      <c r="IM29" s="21"/>
      <c r="IN29" s="21"/>
      <c r="IO29" s="21"/>
      <c r="IP29" s="21"/>
      <c r="IQ29" s="21"/>
      <c r="IR29" s="21"/>
      <c r="IS29" s="21"/>
      <c r="IT29" s="21"/>
      <c r="IU29" s="21"/>
      <c r="IV29" s="21"/>
    </row>
    <row r="30" spans="1:256" ht="15" x14ac:dyDescent="0.25">
      <c r="A30" s="1241" t="s">
        <v>312</v>
      </c>
      <c r="B30" s="1231"/>
      <c r="C30" s="1231"/>
      <c r="D30" s="1232"/>
      <c r="E30" s="1232"/>
      <c r="F30" s="1232"/>
      <c r="G30" s="1232"/>
      <c r="H30" s="1232"/>
      <c r="I30" s="62"/>
      <c r="J30" s="1232"/>
      <c r="K30" s="1232"/>
      <c r="L30" s="1232"/>
      <c r="M30" s="1232"/>
      <c r="N30" s="1232"/>
      <c r="O30" s="1239"/>
      <c r="P30" s="468"/>
      <c r="Q30" s="481"/>
      <c r="R30" s="82"/>
      <c r="S30" s="82"/>
      <c r="T30" s="82"/>
      <c r="U30" s="82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19"/>
      <c r="BO30" s="19"/>
      <c r="BP30" s="19"/>
      <c r="BQ30" s="19"/>
      <c r="BR30" s="19"/>
      <c r="BS30" s="19"/>
      <c r="BT30" s="19"/>
      <c r="BU30" s="19"/>
      <c r="BV30" s="19"/>
      <c r="BW30" s="19"/>
      <c r="BX30" s="19"/>
      <c r="BY30" s="19"/>
      <c r="BZ30" s="19"/>
      <c r="CA30" s="19"/>
      <c r="CB30" s="19"/>
      <c r="CC30" s="19"/>
      <c r="CD30" s="19"/>
      <c r="CE30" s="19"/>
      <c r="CF30" s="19"/>
      <c r="CG30" s="19"/>
      <c r="CH30" s="19"/>
      <c r="CI30" s="19"/>
      <c r="CJ30" s="19"/>
      <c r="CK30" s="19"/>
      <c r="CL30" s="19"/>
      <c r="CM30" s="19"/>
      <c r="CN30" s="19"/>
      <c r="CO30" s="19"/>
      <c r="CP30" s="19"/>
      <c r="CQ30" s="19"/>
      <c r="CR30" s="19"/>
      <c r="CS30" s="19"/>
      <c r="CT30" s="19"/>
      <c r="CU30" s="19"/>
      <c r="CV30" s="19"/>
      <c r="CW30" s="19"/>
      <c r="CX30" s="19"/>
      <c r="CY30" s="19"/>
      <c r="CZ30" s="19"/>
      <c r="DA30" s="19"/>
      <c r="DB30" s="19"/>
      <c r="DC30" s="19"/>
      <c r="DD30" s="19"/>
      <c r="DE30" s="19"/>
      <c r="DF30" s="19"/>
      <c r="DG30" s="19"/>
      <c r="DH30" s="19"/>
      <c r="DI30" s="19"/>
      <c r="DJ30" s="19"/>
      <c r="DK30" s="19"/>
      <c r="DL30" s="19"/>
      <c r="DM30" s="19"/>
      <c r="DN30" s="19"/>
      <c r="DO30" s="19"/>
      <c r="DP30" s="19"/>
      <c r="DQ30" s="19"/>
      <c r="DR30" s="19"/>
      <c r="DS30" s="19"/>
      <c r="DT30" s="19"/>
      <c r="DU30" s="19"/>
      <c r="DV30" s="19"/>
      <c r="DW30" s="19"/>
      <c r="DX30" s="19"/>
      <c r="DY30" s="19"/>
      <c r="DZ30" s="19"/>
      <c r="EA30" s="19"/>
      <c r="EB30" s="19"/>
      <c r="EC30" s="19"/>
      <c r="ED30" s="19"/>
      <c r="EE30" s="19"/>
      <c r="EF30" s="19"/>
      <c r="EG30" s="19"/>
      <c r="EH30" s="19"/>
      <c r="EI30" s="19"/>
      <c r="EJ30" s="19"/>
      <c r="EK30" s="19"/>
      <c r="EL30" s="19"/>
      <c r="EM30" s="19"/>
      <c r="EN30" s="19"/>
      <c r="EO30" s="19"/>
      <c r="EP30" s="19"/>
      <c r="EQ30" s="19"/>
      <c r="ER30" s="19"/>
      <c r="ES30" s="19"/>
      <c r="ET30" s="19"/>
      <c r="EU30" s="19"/>
      <c r="EV30" s="19"/>
      <c r="EW30" s="19"/>
      <c r="EX30" s="19"/>
      <c r="EY30" s="19"/>
      <c r="EZ30" s="19"/>
      <c r="FA30" s="19"/>
      <c r="FB30" s="19"/>
      <c r="FC30" s="19"/>
      <c r="FD30" s="19"/>
      <c r="FE30" s="19"/>
      <c r="FF30" s="19"/>
      <c r="FG30" s="19"/>
      <c r="FH30" s="19"/>
      <c r="FI30" s="19"/>
      <c r="FJ30" s="19"/>
      <c r="FK30" s="19"/>
      <c r="FL30" s="19"/>
      <c r="FM30" s="19"/>
      <c r="FN30" s="19"/>
      <c r="FO30" s="19"/>
      <c r="FP30" s="19"/>
      <c r="FQ30" s="19"/>
      <c r="FR30" s="19"/>
      <c r="FS30" s="19"/>
      <c r="FT30" s="19"/>
      <c r="FU30" s="19"/>
      <c r="FV30" s="19"/>
      <c r="FW30" s="19"/>
      <c r="FX30" s="19"/>
      <c r="FY30" s="19"/>
      <c r="FZ30" s="19"/>
      <c r="GA30" s="19"/>
      <c r="GB30" s="19"/>
      <c r="GC30" s="19"/>
      <c r="GD30" s="19"/>
      <c r="GE30" s="19"/>
      <c r="GF30" s="19"/>
      <c r="GG30" s="19"/>
      <c r="GH30" s="19"/>
      <c r="GI30" s="19"/>
      <c r="GJ30" s="19"/>
      <c r="GK30" s="19"/>
      <c r="GL30" s="19"/>
      <c r="GM30" s="19"/>
      <c r="GN30" s="19"/>
      <c r="GO30" s="19"/>
      <c r="GP30" s="19"/>
      <c r="GQ30" s="19"/>
      <c r="GR30" s="19"/>
      <c r="GS30" s="19"/>
      <c r="GT30" s="19"/>
      <c r="GU30" s="19"/>
      <c r="GV30" s="19"/>
      <c r="GW30" s="19"/>
      <c r="GX30" s="19"/>
      <c r="GY30" s="19"/>
      <c r="GZ30" s="19"/>
      <c r="HA30" s="19"/>
      <c r="HB30" s="19"/>
      <c r="HC30" s="19"/>
      <c r="HD30" s="19"/>
      <c r="HE30" s="19"/>
      <c r="HF30" s="19"/>
      <c r="HG30" s="19"/>
      <c r="HH30" s="19"/>
      <c r="HI30" s="19"/>
      <c r="HJ30" s="19"/>
      <c r="HK30" s="19"/>
      <c r="HL30" s="19"/>
      <c r="HM30" s="19"/>
      <c r="HN30" s="19"/>
      <c r="HO30" s="19"/>
      <c r="HP30" s="19"/>
      <c r="HQ30" s="19"/>
      <c r="HR30" s="19"/>
      <c r="HS30" s="19"/>
      <c r="HT30" s="19"/>
      <c r="HU30" s="19"/>
      <c r="HV30" s="19"/>
      <c r="HW30" s="19"/>
      <c r="HX30" s="19"/>
      <c r="HY30" s="19"/>
      <c r="HZ30" s="19"/>
      <c r="IA30" s="19"/>
      <c r="IB30" s="19"/>
      <c r="IC30" s="19"/>
      <c r="ID30" s="19"/>
      <c r="IE30" s="19"/>
      <c r="IF30" s="19"/>
      <c r="IG30" s="19"/>
      <c r="IH30" s="19"/>
      <c r="II30" s="19"/>
      <c r="IJ30" s="19"/>
      <c r="IK30" s="21"/>
      <c r="IL30" s="21"/>
      <c r="IM30" s="21"/>
      <c r="IN30" s="21"/>
      <c r="IO30" s="21"/>
      <c r="IP30" s="21"/>
      <c r="IQ30" s="21"/>
      <c r="IR30" s="21"/>
      <c r="IS30" s="21"/>
      <c r="IT30" s="21"/>
      <c r="IU30" s="21"/>
      <c r="IV30" s="21"/>
    </row>
    <row r="31" spans="1:256" ht="15.75" thickBot="1" x14ac:dyDescent="0.3">
      <c r="A31" s="1242" t="s">
        <v>55</v>
      </c>
      <c r="B31" s="1222">
        <v>5</v>
      </c>
      <c r="C31" s="1222">
        <f>B31*27</f>
        <v>135</v>
      </c>
      <c r="D31" s="1228">
        <f>B31*22</f>
        <v>110</v>
      </c>
      <c r="E31" s="399" t="s">
        <v>63</v>
      </c>
      <c r="F31" s="1180"/>
      <c r="G31" s="1181">
        <v>110</v>
      </c>
      <c r="H31" s="400"/>
      <c r="I31" s="1162">
        <v>45</v>
      </c>
      <c r="J31" s="1182"/>
      <c r="K31" s="342"/>
      <c r="L31" s="342"/>
      <c r="M31" s="342"/>
      <c r="N31" s="1162">
        <v>90</v>
      </c>
      <c r="O31" s="1239">
        <f t="shared" ref="O31:P31" si="4">SUM(K31,M31)</f>
        <v>0</v>
      </c>
      <c r="P31" s="468">
        <f t="shared" si="4"/>
        <v>90</v>
      </c>
      <c r="Q31" s="1240">
        <f t="shared" ref="Q31" si="5">O31+P31</f>
        <v>90</v>
      </c>
      <c r="R31" s="82"/>
      <c r="S31" s="82"/>
      <c r="T31" s="82"/>
      <c r="U31" s="82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  <c r="BM31" s="19"/>
      <c r="BN31" s="19"/>
      <c r="BO31" s="19"/>
      <c r="BP31" s="19"/>
      <c r="BQ31" s="19"/>
      <c r="BR31" s="19"/>
      <c r="BS31" s="19"/>
      <c r="BT31" s="19"/>
      <c r="BU31" s="19"/>
      <c r="BV31" s="19"/>
      <c r="BW31" s="19"/>
      <c r="BX31" s="19"/>
      <c r="BY31" s="19"/>
      <c r="BZ31" s="19"/>
      <c r="CA31" s="19"/>
      <c r="CB31" s="19"/>
      <c r="CC31" s="19"/>
      <c r="CD31" s="19"/>
      <c r="CE31" s="19"/>
      <c r="CF31" s="19"/>
      <c r="CG31" s="19"/>
      <c r="CH31" s="19"/>
      <c r="CI31" s="19"/>
      <c r="CJ31" s="19"/>
      <c r="CK31" s="19"/>
      <c r="CL31" s="19"/>
      <c r="CM31" s="19"/>
      <c r="CN31" s="19"/>
      <c r="CO31" s="19"/>
      <c r="CP31" s="19"/>
      <c r="CQ31" s="19"/>
      <c r="CR31" s="19"/>
      <c r="CS31" s="19"/>
      <c r="CT31" s="19"/>
      <c r="CU31" s="19"/>
      <c r="CV31" s="19"/>
      <c r="CW31" s="19"/>
      <c r="CX31" s="19"/>
      <c r="CY31" s="19"/>
      <c r="CZ31" s="19"/>
      <c r="DA31" s="19"/>
      <c r="DB31" s="19"/>
      <c r="DC31" s="19"/>
      <c r="DD31" s="19"/>
      <c r="DE31" s="19"/>
      <c r="DF31" s="19"/>
      <c r="DG31" s="19"/>
      <c r="DH31" s="19"/>
      <c r="DI31" s="19"/>
      <c r="DJ31" s="19"/>
      <c r="DK31" s="19"/>
      <c r="DL31" s="19"/>
      <c r="DM31" s="19"/>
      <c r="DN31" s="19"/>
      <c r="DO31" s="19"/>
      <c r="DP31" s="19"/>
      <c r="DQ31" s="19"/>
      <c r="DR31" s="19"/>
      <c r="DS31" s="19"/>
      <c r="DT31" s="19"/>
      <c r="DU31" s="19"/>
      <c r="DV31" s="19"/>
      <c r="DW31" s="19"/>
      <c r="DX31" s="19"/>
      <c r="DY31" s="19"/>
      <c r="DZ31" s="19"/>
      <c r="EA31" s="19"/>
      <c r="EB31" s="19"/>
      <c r="EC31" s="19"/>
      <c r="ED31" s="19"/>
      <c r="EE31" s="19"/>
      <c r="EF31" s="19"/>
      <c r="EG31" s="19"/>
      <c r="EH31" s="19"/>
      <c r="EI31" s="19"/>
      <c r="EJ31" s="19"/>
      <c r="EK31" s="19"/>
      <c r="EL31" s="19"/>
      <c r="EM31" s="19"/>
      <c r="EN31" s="19"/>
      <c r="EO31" s="19"/>
      <c r="EP31" s="19"/>
      <c r="EQ31" s="19"/>
      <c r="ER31" s="19"/>
      <c r="ES31" s="19"/>
      <c r="ET31" s="19"/>
      <c r="EU31" s="19"/>
      <c r="EV31" s="19"/>
      <c r="EW31" s="19"/>
      <c r="EX31" s="19"/>
      <c r="EY31" s="19"/>
      <c r="EZ31" s="19"/>
      <c r="FA31" s="19"/>
      <c r="FB31" s="19"/>
      <c r="FC31" s="19"/>
      <c r="FD31" s="19"/>
      <c r="FE31" s="19"/>
      <c r="FF31" s="19"/>
      <c r="FG31" s="19"/>
      <c r="FH31" s="19"/>
      <c r="FI31" s="19"/>
      <c r="FJ31" s="19"/>
      <c r="FK31" s="19"/>
      <c r="FL31" s="19"/>
      <c r="FM31" s="19"/>
      <c r="FN31" s="19"/>
      <c r="FO31" s="19"/>
      <c r="FP31" s="19"/>
      <c r="FQ31" s="19"/>
      <c r="FR31" s="19"/>
      <c r="FS31" s="19"/>
      <c r="FT31" s="19"/>
      <c r="FU31" s="19"/>
      <c r="FV31" s="19"/>
      <c r="FW31" s="19"/>
      <c r="FX31" s="19"/>
      <c r="FY31" s="19"/>
      <c r="FZ31" s="19"/>
      <c r="GA31" s="19"/>
      <c r="GB31" s="19"/>
      <c r="GC31" s="19"/>
      <c r="GD31" s="19"/>
      <c r="GE31" s="19"/>
      <c r="GF31" s="19"/>
      <c r="GG31" s="19"/>
      <c r="GH31" s="19"/>
      <c r="GI31" s="19"/>
      <c r="GJ31" s="19"/>
      <c r="GK31" s="19"/>
      <c r="GL31" s="19"/>
      <c r="GM31" s="19"/>
      <c r="GN31" s="19"/>
      <c r="GO31" s="19"/>
      <c r="GP31" s="19"/>
      <c r="GQ31" s="19"/>
      <c r="GR31" s="19"/>
      <c r="GS31" s="19"/>
      <c r="GT31" s="19"/>
      <c r="GU31" s="19"/>
      <c r="GV31" s="19"/>
      <c r="GW31" s="19"/>
      <c r="GX31" s="19"/>
      <c r="GY31" s="19"/>
      <c r="GZ31" s="19"/>
      <c r="HA31" s="19"/>
      <c r="HB31" s="19"/>
      <c r="HC31" s="19"/>
      <c r="HD31" s="19"/>
      <c r="HE31" s="19"/>
      <c r="HF31" s="19"/>
      <c r="HG31" s="19"/>
      <c r="HH31" s="19"/>
      <c r="HI31" s="19"/>
      <c r="HJ31" s="19"/>
      <c r="HK31" s="19"/>
      <c r="HL31" s="19"/>
      <c r="HM31" s="19"/>
      <c r="HN31" s="19"/>
      <c r="HO31" s="19"/>
      <c r="HP31" s="19"/>
      <c r="HQ31" s="19"/>
      <c r="HR31" s="19"/>
      <c r="HS31" s="19"/>
      <c r="HT31" s="19"/>
      <c r="HU31" s="19"/>
      <c r="HV31" s="19"/>
      <c r="HW31" s="19"/>
      <c r="HX31" s="19"/>
      <c r="HY31" s="19"/>
      <c r="HZ31" s="19"/>
      <c r="IA31" s="19"/>
      <c r="IB31" s="19"/>
      <c r="IC31" s="19"/>
      <c r="ID31" s="19"/>
      <c r="IE31" s="19"/>
      <c r="IF31" s="19"/>
      <c r="IG31" s="19"/>
      <c r="IH31" s="19"/>
      <c r="II31" s="19"/>
      <c r="IJ31" s="19"/>
      <c r="IK31" s="21"/>
      <c r="IL31" s="21"/>
      <c r="IM31" s="21"/>
      <c r="IN31" s="21"/>
      <c r="IO31" s="21"/>
      <c r="IP31" s="21"/>
      <c r="IQ31" s="21"/>
      <c r="IR31" s="21"/>
      <c r="IS31" s="21"/>
      <c r="IT31" s="21"/>
      <c r="IU31" s="21"/>
      <c r="IV31" s="21"/>
    </row>
    <row r="32" spans="1:256" ht="16.5" thickBot="1" x14ac:dyDescent="0.3">
      <c r="A32" s="673" t="s">
        <v>21</v>
      </c>
      <c r="B32" s="1243">
        <f>SUM(B29:B31)</f>
        <v>10</v>
      </c>
      <c r="C32" s="1243">
        <f t="shared" ref="C32:Q32" si="6">SUM(C29:C31)</f>
        <v>270</v>
      </c>
      <c r="D32" s="1243">
        <f t="shared" si="6"/>
        <v>220</v>
      </c>
      <c r="E32" s="1243">
        <f t="shared" si="6"/>
        <v>33</v>
      </c>
      <c r="F32" s="1243">
        <f t="shared" si="6"/>
        <v>77</v>
      </c>
      <c r="G32" s="1243">
        <f t="shared" si="6"/>
        <v>110</v>
      </c>
      <c r="H32" s="1243">
        <f t="shared" si="6"/>
        <v>10</v>
      </c>
      <c r="I32" s="1243">
        <f t="shared" si="6"/>
        <v>70</v>
      </c>
      <c r="J32" s="1244">
        <f t="shared" si="6"/>
        <v>7.5</v>
      </c>
      <c r="K32" s="1243">
        <f t="shared" si="6"/>
        <v>28</v>
      </c>
      <c r="L32" s="1243">
        <f t="shared" si="6"/>
        <v>66</v>
      </c>
      <c r="M32" s="1243">
        <f t="shared" si="6"/>
        <v>5</v>
      </c>
      <c r="N32" s="1243">
        <f>SUM(N29:N31)</f>
        <v>101</v>
      </c>
      <c r="O32" s="1243">
        <f t="shared" si="6"/>
        <v>33</v>
      </c>
      <c r="P32" s="1243">
        <f t="shared" si="6"/>
        <v>167</v>
      </c>
      <c r="Q32" s="1243">
        <f t="shared" si="6"/>
        <v>200</v>
      </c>
      <c r="R32" s="82"/>
      <c r="S32" s="676"/>
      <c r="T32" s="676"/>
      <c r="U32" s="676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  <c r="II32" s="5"/>
      <c r="IJ32" s="5"/>
      <c r="IK32" s="5"/>
      <c r="IL32" s="5"/>
      <c r="IM32" s="5"/>
      <c r="IN32" s="5"/>
      <c r="IO32" s="5"/>
      <c r="IP32" s="5"/>
      <c r="IQ32" s="5"/>
      <c r="IR32" s="5"/>
      <c r="IS32" s="5"/>
      <c r="IT32" s="5"/>
      <c r="IU32" s="5"/>
      <c r="IV32" s="5"/>
    </row>
    <row r="33" spans="1:256" ht="16.5" thickBot="1" x14ac:dyDescent="0.3">
      <c r="A33" s="37" t="s">
        <v>11</v>
      </c>
      <c r="B33" s="648">
        <f>SUM(B32,B26)</f>
        <v>45</v>
      </c>
      <c r="C33" s="648">
        <f t="shared" ref="C33:Q33" si="7">SUM(C32,C26)</f>
        <v>1215</v>
      </c>
      <c r="D33" s="648">
        <f t="shared" si="7"/>
        <v>990</v>
      </c>
      <c r="E33" s="648">
        <f t="shared" si="7"/>
        <v>319</v>
      </c>
      <c r="F33" s="648">
        <f t="shared" si="7"/>
        <v>561</v>
      </c>
      <c r="G33" s="648">
        <f t="shared" si="7"/>
        <v>110</v>
      </c>
      <c r="H33" s="648">
        <f t="shared" si="7"/>
        <v>80</v>
      </c>
      <c r="I33" s="648">
        <f t="shared" si="7"/>
        <v>309</v>
      </c>
      <c r="J33" s="677">
        <f t="shared" si="7"/>
        <v>40.5</v>
      </c>
      <c r="K33" s="648">
        <f>SUM(K32,K26)</f>
        <v>272</v>
      </c>
      <c r="L33" s="648">
        <f t="shared" si="7"/>
        <v>528</v>
      </c>
      <c r="M33" s="648">
        <f t="shared" si="7"/>
        <v>5</v>
      </c>
      <c r="N33" s="648">
        <f t="shared" si="7"/>
        <v>101</v>
      </c>
      <c r="O33" s="648">
        <f t="shared" si="7"/>
        <v>277</v>
      </c>
      <c r="P33" s="648">
        <f t="shared" si="7"/>
        <v>629</v>
      </c>
      <c r="Q33" s="648">
        <f t="shared" si="7"/>
        <v>906</v>
      </c>
      <c r="R33" s="82"/>
      <c r="S33" s="676"/>
      <c r="T33" s="676"/>
      <c r="U33" s="676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  <c r="IQ33" s="5"/>
      <c r="IR33" s="5"/>
      <c r="IS33" s="5"/>
      <c r="IT33" s="5"/>
      <c r="IU33" s="5"/>
      <c r="IV33" s="5"/>
    </row>
    <row r="34" spans="1:256" ht="16.5" thickBot="1" x14ac:dyDescent="0.3">
      <c r="A34" s="73" t="s">
        <v>148</v>
      </c>
      <c r="B34" s="44">
        <v>3</v>
      </c>
      <c r="C34" s="36"/>
      <c r="D34" s="36">
        <v>66</v>
      </c>
      <c r="E34" s="45"/>
      <c r="F34" s="1245"/>
      <c r="G34" s="44"/>
      <c r="H34" s="44"/>
      <c r="I34" s="44"/>
      <c r="J34" s="45"/>
      <c r="K34" s="44"/>
      <c r="L34" s="44"/>
      <c r="M34" s="44"/>
      <c r="N34" s="44"/>
      <c r="O34" s="44">
        <v>20</v>
      </c>
      <c r="P34" s="44">
        <v>46</v>
      </c>
      <c r="Q34" s="46">
        <v>66</v>
      </c>
      <c r="R34" s="82"/>
      <c r="S34" s="676"/>
      <c r="T34" s="676"/>
      <c r="U34" s="676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  <c r="II34" s="5"/>
      <c r="IJ34" s="5"/>
      <c r="IK34" s="5"/>
      <c r="IL34" s="5"/>
      <c r="IM34" s="5"/>
      <c r="IN34" s="5"/>
      <c r="IO34" s="5"/>
      <c r="IP34" s="5"/>
      <c r="IQ34" s="5"/>
      <c r="IR34" s="5"/>
      <c r="IS34" s="5"/>
      <c r="IT34" s="5"/>
      <c r="IU34" s="5"/>
      <c r="IV34" s="5"/>
    </row>
    <row r="35" spans="1:256" ht="12.6" customHeight="1" x14ac:dyDescent="0.25">
      <c r="A35" s="686"/>
      <c r="B35" s="38"/>
      <c r="C35" s="3"/>
      <c r="D35" s="26"/>
      <c r="E35" s="39"/>
      <c r="F35" s="39"/>
      <c r="G35" s="39"/>
      <c r="H35" s="39"/>
      <c r="I35" s="39"/>
      <c r="J35" s="39"/>
      <c r="K35" s="39"/>
      <c r="L35" s="39"/>
      <c r="M35" s="40"/>
      <c r="N35" s="40"/>
      <c r="O35" s="41"/>
      <c r="P35" s="40"/>
      <c r="Q35" s="26"/>
    </row>
    <row r="36" spans="1:256" x14ac:dyDescent="0.2">
      <c r="A36" s="2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</row>
    <row r="37" spans="1:256" x14ac:dyDescent="0.2">
      <c r="A37" s="2"/>
      <c r="B37" s="8"/>
      <c r="C37" s="8"/>
      <c r="D37" s="2"/>
      <c r="E37" s="8"/>
      <c r="F37" s="8"/>
      <c r="G37" s="8"/>
      <c r="H37" s="8"/>
      <c r="I37" s="8"/>
      <c r="J37" s="2"/>
      <c r="K37" s="2"/>
      <c r="L37" s="2"/>
      <c r="M37" s="2"/>
      <c r="N37" s="2"/>
      <c r="O37" s="2"/>
      <c r="P37" s="2"/>
    </row>
    <row r="38" spans="1:256" x14ac:dyDescent="0.2">
      <c r="A38" s="9"/>
      <c r="B38" s="8"/>
      <c r="C38" s="8"/>
      <c r="D38" s="2"/>
      <c r="E38" s="8"/>
      <c r="F38" s="8"/>
      <c r="G38" s="8"/>
      <c r="H38" s="8"/>
      <c r="I38" s="8"/>
      <c r="J38" s="2"/>
      <c r="K38" s="2"/>
      <c r="L38" s="2"/>
      <c r="M38" s="2"/>
      <c r="N38" s="2"/>
      <c r="O38" s="2"/>
      <c r="P38" s="2"/>
    </row>
    <row r="39" spans="1:256" x14ac:dyDescent="0.2">
      <c r="A39" s="2"/>
      <c r="B39" s="8"/>
      <c r="C39" s="8"/>
      <c r="D39" s="2"/>
      <c r="E39" s="8"/>
      <c r="F39" s="8"/>
      <c r="G39" s="8"/>
      <c r="H39" s="8"/>
      <c r="I39" s="8"/>
      <c r="J39" s="2"/>
      <c r="K39" s="2"/>
      <c r="L39" s="2"/>
      <c r="M39" s="2"/>
      <c r="N39" s="2"/>
      <c r="O39" s="2"/>
      <c r="P39" s="2"/>
    </row>
    <row r="40" spans="1:256" x14ac:dyDescent="0.2">
      <c r="A40" s="2"/>
      <c r="B40" s="8"/>
      <c r="C40" s="8"/>
      <c r="D40" s="2"/>
      <c r="E40" s="8"/>
      <c r="F40" s="8"/>
      <c r="G40" s="8"/>
      <c r="H40" s="8"/>
      <c r="I40" s="8"/>
      <c r="J40" s="2"/>
      <c r="K40" s="2"/>
      <c r="L40" s="2"/>
      <c r="M40" s="2"/>
      <c r="N40" s="2"/>
      <c r="O40" s="2"/>
      <c r="P40" s="2"/>
    </row>
    <row r="41" spans="1:256" x14ac:dyDescent="0.2">
      <c r="A41" s="2"/>
      <c r="B41" s="8"/>
      <c r="C41" s="8"/>
      <c r="D41" s="2"/>
      <c r="E41" s="8"/>
      <c r="F41" s="8"/>
      <c r="G41" s="8"/>
      <c r="H41" s="8"/>
      <c r="I41" s="8"/>
      <c r="J41" s="2"/>
      <c r="K41" s="2"/>
      <c r="L41" s="2"/>
      <c r="M41" s="2"/>
      <c r="N41" s="2"/>
      <c r="O41" s="2"/>
      <c r="P41" s="2"/>
    </row>
    <row r="42" spans="1:256" x14ac:dyDescent="0.2">
      <c r="A42" s="2"/>
      <c r="B42" s="8"/>
      <c r="C42" s="8"/>
      <c r="D42" s="2"/>
      <c r="E42" s="8"/>
      <c r="F42" s="8"/>
      <c r="G42" s="8"/>
      <c r="H42" s="8"/>
      <c r="I42" s="8"/>
      <c r="J42" s="2"/>
      <c r="K42" s="2"/>
      <c r="L42" s="2"/>
      <c r="M42" s="2"/>
      <c r="N42" s="2"/>
      <c r="O42" s="2"/>
      <c r="P42" s="2"/>
    </row>
    <row r="43" spans="1:256" x14ac:dyDescent="0.2">
      <c r="A43" s="2"/>
      <c r="B43" s="8"/>
      <c r="C43" s="8"/>
      <c r="D43" s="2"/>
      <c r="E43" s="8"/>
      <c r="F43" s="8"/>
      <c r="G43" s="8"/>
      <c r="H43" s="8"/>
      <c r="I43" s="8"/>
      <c r="J43" s="2"/>
      <c r="K43" s="2"/>
      <c r="L43" s="2"/>
      <c r="M43" s="2"/>
      <c r="N43" s="2"/>
      <c r="O43" s="2"/>
      <c r="P43" s="2"/>
    </row>
    <row r="44" spans="1:256" x14ac:dyDescent="0.2">
      <c r="A44" s="2"/>
      <c r="B44" s="8"/>
      <c r="C44" s="8"/>
      <c r="D44" s="2"/>
      <c r="E44" s="8"/>
      <c r="F44" s="8"/>
      <c r="G44" s="8"/>
      <c r="H44" s="8"/>
      <c r="I44" s="8"/>
      <c r="J44" s="2"/>
      <c r="K44" s="2"/>
      <c r="L44" s="2"/>
      <c r="M44" s="2"/>
      <c r="N44" s="2"/>
      <c r="O44" s="2"/>
      <c r="P44" s="2"/>
    </row>
    <row r="45" spans="1:256" x14ac:dyDescent="0.2">
      <c r="A45" s="2"/>
      <c r="B45" s="8"/>
      <c r="C45" s="8"/>
      <c r="D45" s="2"/>
      <c r="E45" s="8"/>
      <c r="F45" s="8"/>
      <c r="G45" s="8"/>
      <c r="H45" s="8"/>
      <c r="I45" s="8"/>
      <c r="J45" s="2"/>
      <c r="K45" s="2"/>
      <c r="L45" s="2"/>
      <c r="M45" s="2"/>
      <c r="N45" s="2"/>
      <c r="O45" s="2"/>
      <c r="P45" s="2"/>
    </row>
    <row r="46" spans="1:256" x14ac:dyDescent="0.2">
      <c r="A46" s="2"/>
      <c r="B46" s="8"/>
      <c r="C46" s="8"/>
      <c r="D46" s="2"/>
      <c r="E46" s="8"/>
      <c r="F46" s="8"/>
      <c r="G46" s="8"/>
      <c r="H46" s="8"/>
      <c r="I46" s="8"/>
      <c r="J46" s="2"/>
      <c r="K46" s="2"/>
      <c r="L46" s="2"/>
      <c r="M46" s="2"/>
      <c r="N46" s="2"/>
      <c r="O46" s="2"/>
      <c r="P46" s="2"/>
    </row>
    <row r="47" spans="1:256" x14ac:dyDescent="0.2">
      <c r="A47" s="2"/>
      <c r="B47" s="8"/>
      <c r="C47" s="8"/>
      <c r="D47" s="2"/>
      <c r="E47" s="8"/>
      <c r="F47" s="8"/>
      <c r="G47" s="8"/>
      <c r="H47" s="8"/>
      <c r="I47" s="8"/>
      <c r="J47" s="2"/>
      <c r="K47" s="2"/>
      <c r="L47" s="2"/>
      <c r="M47" s="2"/>
      <c r="N47" s="2"/>
      <c r="O47" s="2"/>
      <c r="P47" s="2"/>
    </row>
    <row r="48" spans="1:256" x14ac:dyDescent="0.2">
      <c r="A48" s="2"/>
      <c r="B48" s="8"/>
      <c r="C48" s="8"/>
      <c r="D48" s="2"/>
      <c r="E48" s="8"/>
      <c r="F48" s="8"/>
      <c r="G48" s="8"/>
      <c r="H48" s="8"/>
      <c r="I48" s="8"/>
      <c r="J48" s="2"/>
      <c r="K48" s="2"/>
      <c r="L48" s="2"/>
      <c r="M48" s="2"/>
      <c r="N48" s="2"/>
      <c r="O48" s="2"/>
      <c r="P48" s="2"/>
    </row>
    <row r="49" spans="1:16" x14ac:dyDescent="0.2">
      <c r="A49" s="2"/>
      <c r="B49" s="8"/>
      <c r="C49" s="8"/>
      <c r="D49" s="2"/>
      <c r="E49" s="8"/>
      <c r="F49" s="8"/>
      <c r="G49" s="8"/>
      <c r="H49" s="8"/>
      <c r="I49" s="8"/>
      <c r="J49" s="2"/>
      <c r="K49" s="2"/>
      <c r="L49" s="2"/>
      <c r="M49" s="2"/>
      <c r="N49" s="2"/>
      <c r="O49" s="2"/>
      <c r="P49" s="2"/>
    </row>
    <row r="50" spans="1:16" x14ac:dyDescent="0.2">
      <c r="A50" s="2"/>
      <c r="B50" s="8"/>
      <c r="C50" s="8"/>
      <c r="D50" s="2"/>
      <c r="E50" s="8"/>
      <c r="F50" s="8"/>
      <c r="G50" s="8"/>
      <c r="H50" s="8"/>
      <c r="I50" s="8"/>
      <c r="J50" s="2"/>
      <c r="K50" s="2"/>
      <c r="L50" s="2"/>
      <c r="M50" s="2"/>
      <c r="N50" s="2"/>
      <c r="O50" s="2"/>
      <c r="P50" s="2"/>
    </row>
    <row r="51" spans="1:16" x14ac:dyDescent="0.2">
      <c r="A51" s="2"/>
      <c r="B51" s="8"/>
      <c r="C51" s="8"/>
      <c r="D51" s="2"/>
      <c r="E51" s="8"/>
      <c r="F51" s="8"/>
      <c r="G51" s="8"/>
      <c r="H51" s="8"/>
      <c r="I51" s="8"/>
      <c r="J51" s="2"/>
      <c r="K51" s="2"/>
      <c r="L51" s="2"/>
      <c r="M51" s="2"/>
      <c r="N51" s="2"/>
      <c r="O51" s="2"/>
      <c r="P51" s="2"/>
    </row>
    <row r="52" spans="1:16" x14ac:dyDescent="0.2">
      <c r="A52" s="2"/>
      <c r="B52" s="8"/>
      <c r="C52" s="8"/>
      <c r="D52" s="2"/>
      <c r="E52" s="8"/>
      <c r="F52" s="8"/>
      <c r="G52" s="8"/>
      <c r="H52" s="8"/>
      <c r="I52" s="8"/>
      <c r="J52" s="2"/>
      <c r="K52" s="2"/>
      <c r="L52" s="2"/>
      <c r="M52" s="2"/>
      <c r="N52" s="2"/>
      <c r="O52" s="2"/>
      <c r="P52" s="2"/>
    </row>
    <row r="53" spans="1:16" x14ac:dyDescent="0.2">
      <c r="A53" s="2"/>
      <c r="B53" s="8"/>
      <c r="C53" s="8"/>
      <c r="D53" s="2"/>
      <c r="E53" s="8"/>
      <c r="F53" s="8"/>
      <c r="G53" s="8"/>
      <c r="H53" s="8"/>
      <c r="I53" s="8"/>
      <c r="J53" s="2"/>
      <c r="K53" s="2"/>
      <c r="L53" s="2"/>
      <c r="M53" s="2"/>
      <c r="N53" s="2"/>
      <c r="O53" s="2"/>
      <c r="P53" s="2"/>
    </row>
    <row r="54" spans="1:16" x14ac:dyDescent="0.2">
      <c r="A54" s="2"/>
      <c r="B54" s="8"/>
      <c r="C54" s="8"/>
      <c r="D54" s="2"/>
      <c r="E54" s="8"/>
      <c r="F54" s="8"/>
      <c r="G54" s="8"/>
      <c r="H54" s="8"/>
      <c r="I54" s="8"/>
      <c r="J54" s="2"/>
      <c r="K54" s="2"/>
      <c r="L54" s="2"/>
      <c r="M54" s="2"/>
      <c r="N54" s="2"/>
      <c r="O54" s="2"/>
      <c r="P54" s="2"/>
    </row>
    <row r="55" spans="1:16" x14ac:dyDescent="0.2">
      <c r="A55" s="2"/>
      <c r="B55" s="8"/>
      <c r="C55" s="8"/>
      <c r="D55" s="2"/>
      <c r="E55" s="8"/>
      <c r="F55" s="8"/>
      <c r="G55" s="8"/>
      <c r="H55" s="8"/>
      <c r="I55" s="8"/>
      <c r="J55" s="2"/>
      <c r="K55" s="2"/>
      <c r="L55" s="2"/>
      <c r="M55" s="2"/>
      <c r="N55" s="2"/>
      <c r="O55" s="2"/>
      <c r="P55" s="2"/>
    </row>
    <row r="56" spans="1:16" x14ac:dyDescent="0.2">
      <c r="A56" s="2"/>
      <c r="B56" s="8"/>
      <c r="C56" s="8"/>
      <c r="D56" s="2"/>
      <c r="E56" s="8"/>
      <c r="F56" s="8"/>
      <c r="G56" s="8"/>
      <c r="H56" s="8"/>
      <c r="I56" s="8"/>
      <c r="J56" s="2"/>
      <c r="K56" s="2"/>
      <c r="L56" s="2"/>
      <c r="M56" s="2"/>
      <c r="N56" s="2"/>
      <c r="O56" s="2"/>
      <c r="P56" s="2"/>
    </row>
    <row r="57" spans="1:16" x14ac:dyDescent="0.2">
      <c r="A57" s="2"/>
      <c r="B57" s="8"/>
      <c r="C57" s="8"/>
      <c r="D57" s="2"/>
      <c r="E57" s="8"/>
      <c r="F57" s="8"/>
      <c r="G57" s="8"/>
      <c r="H57" s="8"/>
      <c r="I57" s="8"/>
      <c r="J57" s="2"/>
      <c r="K57" s="2"/>
      <c r="L57" s="2"/>
      <c r="M57" s="2"/>
      <c r="N57" s="2"/>
      <c r="O57" s="2"/>
      <c r="P57" s="2"/>
    </row>
    <row r="58" spans="1:16" x14ac:dyDescent="0.2">
      <c r="A58" s="2"/>
      <c r="B58" s="8"/>
      <c r="C58" s="8"/>
      <c r="D58" s="2"/>
      <c r="E58" s="8"/>
      <c r="F58" s="8"/>
      <c r="G58" s="8"/>
      <c r="H58" s="8"/>
      <c r="I58" s="8"/>
      <c r="J58" s="2"/>
      <c r="K58" s="2"/>
      <c r="L58" s="2"/>
      <c r="M58" s="2"/>
      <c r="N58" s="2"/>
      <c r="O58" s="2"/>
      <c r="P58" s="2"/>
    </row>
    <row r="59" spans="1:16" x14ac:dyDescent="0.2">
      <c r="A59" s="2"/>
      <c r="B59" s="8"/>
      <c r="C59" s="8"/>
      <c r="D59" s="2"/>
      <c r="E59" s="8"/>
      <c r="F59" s="8"/>
      <c r="G59" s="8"/>
      <c r="H59" s="8"/>
      <c r="I59" s="8"/>
      <c r="J59" s="2"/>
      <c r="K59" s="2"/>
      <c r="L59" s="2"/>
      <c r="M59" s="2"/>
      <c r="N59" s="2"/>
      <c r="O59" s="2"/>
      <c r="P59" s="2"/>
    </row>
    <row r="60" spans="1:16" x14ac:dyDescent="0.2">
      <c r="A60" s="2"/>
      <c r="B60" s="8"/>
      <c r="C60" s="8"/>
      <c r="D60" s="2"/>
      <c r="E60" s="8"/>
      <c r="F60" s="8"/>
      <c r="G60" s="8"/>
      <c r="H60" s="8"/>
      <c r="I60" s="8"/>
      <c r="J60" s="2"/>
      <c r="K60" s="2"/>
      <c r="L60" s="2"/>
      <c r="M60" s="2"/>
      <c r="N60" s="2"/>
      <c r="O60" s="2"/>
      <c r="P60" s="2"/>
    </row>
    <row r="61" spans="1:16" x14ac:dyDescent="0.2">
      <c r="A61" s="2"/>
      <c r="B61" s="8"/>
      <c r="C61" s="8"/>
      <c r="D61" s="2"/>
      <c r="E61" s="8"/>
      <c r="F61" s="8"/>
      <c r="G61" s="8"/>
      <c r="H61" s="8"/>
      <c r="I61" s="8"/>
      <c r="J61" s="2"/>
      <c r="K61" s="2"/>
      <c r="L61" s="2"/>
      <c r="M61" s="2"/>
      <c r="N61" s="2"/>
      <c r="O61" s="2"/>
      <c r="P61" s="2"/>
    </row>
    <row r="62" spans="1:16" x14ac:dyDescent="0.2">
      <c r="A62" s="2"/>
      <c r="B62" s="8"/>
      <c r="C62" s="8"/>
      <c r="D62" s="2"/>
      <c r="E62" s="8"/>
      <c r="F62" s="8"/>
      <c r="G62" s="8"/>
      <c r="H62" s="8"/>
      <c r="I62" s="8"/>
      <c r="J62" s="2"/>
      <c r="K62" s="2"/>
      <c r="L62" s="2"/>
      <c r="M62" s="2"/>
      <c r="N62" s="2"/>
      <c r="O62" s="2"/>
      <c r="P62" s="2"/>
    </row>
    <row r="63" spans="1:16" x14ac:dyDescent="0.2">
      <c r="A63" s="2"/>
      <c r="B63" s="8"/>
      <c r="C63" s="8"/>
      <c r="D63" s="2"/>
      <c r="E63" s="8"/>
      <c r="F63" s="8"/>
      <c r="G63" s="8"/>
      <c r="H63" s="8"/>
      <c r="I63" s="8"/>
      <c r="J63" s="2"/>
      <c r="K63" s="2"/>
      <c r="L63" s="2"/>
      <c r="M63" s="2"/>
      <c r="N63" s="2"/>
      <c r="O63" s="2"/>
      <c r="P63" s="2"/>
    </row>
    <row r="64" spans="1:16" x14ac:dyDescent="0.2">
      <c r="A64" s="2"/>
      <c r="B64" s="8"/>
      <c r="C64" s="8"/>
      <c r="D64" s="2"/>
      <c r="E64" s="8"/>
      <c r="F64" s="8"/>
      <c r="G64" s="8"/>
      <c r="H64" s="8"/>
      <c r="I64" s="8"/>
      <c r="J64" s="2"/>
      <c r="K64" s="2"/>
      <c r="L64" s="2"/>
      <c r="M64" s="2"/>
      <c r="N64" s="2"/>
      <c r="O64" s="2"/>
      <c r="P64" s="2"/>
    </row>
    <row r="65" spans="1:16" x14ac:dyDescent="0.2">
      <c r="A65" s="2"/>
      <c r="B65" s="8"/>
      <c r="C65" s="8"/>
      <c r="D65" s="2"/>
      <c r="E65" s="8"/>
      <c r="F65" s="8"/>
      <c r="G65" s="8"/>
      <c r="H65" s="8"/>
      <c r="I65" s="8"/>
      <c r="J65" s="2"/>
      <c r="K65" s="2"/>
      <c r="L65" s="2"/>
      <c r="M65" s="2"/>
      <c r="N65" s="2"/>
      <c r="O65" s="2"/>
      <c r="P65" s="2"/>
    </row>
    <row r="66" spans="1:16" x14ac:dyDescent="0.2">
      <c r="A66" s="2"/>
      <c r="B66" s="8"/>
      <c r="C66" s="8"/>
      <c r="D66" s="2"/>
      <c r="E66" s="8"/>
      <c r="F66" s="8"/>
      <c r="G66" s="8"/>
      <c r="H66" s="8"/>
      <c r="I66" s="8"/>
      <c r="J66" s="2"/>
      <c r="K66" s="2"/>
      <c r="L66" s="2"/>
      <c r="M66" s="2"/>
      <c r="N66" s="2"/>
      <c r="O66" s="2"/>
      <c r="P66" s="2"/>
    </row>
    <row r="67" spans="1:16" x14ac:dyDescent="0.2">
      <c r="A67" s="2"/>
      <c r="B67" s="8"/>
      <c r="C67" s="8"/>
      <c r="D67" s="2"/>
      <c r="E67" s="8"/>
      <c r="F67" s="8"/>
      <c r="G67" s="8"/>
      <c r="H67" s="8"/>
      <c r="I67" s="8"/>
      <c r="J67" s="2"/>
      <c r="K67" s="2"/>
      <c r="L67" s="2"/>
      <c r="M67" s="2"/>
      <c r="N67" s="2"/>
      <c r="O67" s="2"/>
      <c r="P67" s="2"/>
    </row>
    <row r="68" spans="1:16" x14ac:dyDescent="0.2">
      <c r="A68" s="2"/>
      <c r="B68" s="8"/>
      <c r="C68" s="8"/>
      <c r="D68" s="2"/>
      <c r="E68" s="8"/>
      <c r="F68" s="8"/>
      <c r="G68" s="8"/>
      <c r="H68" s="8"/>
      <c r="I68" s="8"/>
      <c r="J68" s="2"/>
      <c r="K68" s="2"/>
      <c r="L68" s="2"/>
      <c r="M68" s="2"/>
      <c r="N68" s="2"/>
      <c r="O68" s="2"/>
      <c r="P68" s="2"/>
    </row>
    <row r="69" spans="1:16" x14ac:dyDescent="0.2">
      <c r="A69" s="2"/>
      <c r="B69" s="8"/>
      <c r="C69" s="8"/>
      <c r="D69" s="2"/>
      <c r="E69" s="8"/>
      <c r="F69" s="8"/>
      <c r="G69" s="8"/>
      <c r="H69" s="8"/>
      <c r="I69" s="8"/>
      <c r="J69" s="2"/>
      <c r="K69" s="2"/>
      <c r="L69" s="2"/>
      <c r="M69" s="2"/>
      <c r="N69" s="2"/>
      <c r="O69" s="2"/>
      <c r="P69" s="2"/>
    </row>
    <row r="70" spans="1:16" x14ac:dyDescent="0.2">
      <c r="A70" s="2"/>
      <c r="B70" s="8"/>
      <c r="C70" s="8"/>
      <c r="D70" s="2"/>
      <c r="E70" s="8"/>
      <c r="F70" s="8"/>
      <c r="G70" s="8"/>
      <c r="H70" s="8"/>
      <c r="I70" s="8"/>
      <c r="J70" s="2"/>
      <c r="K70" s="2"/>
      <c r="L70" s="2"/>
      <c r="M70" s="2"/>
      <c r="N70" s="2"/>
      <c r="O70" s="2"/>
      <c r="P70" s="2"/>
    </row>
    <row r="71" spans="1:16" x14ac:dyDescent="0.2">
      <c r="A71" s="2"/>
      <c r="B71" s="8"/>
      <c r="C71" s="8"/>
      <c r="D71" s="2"/>
      <c r="E71" s="8"/>
      <c r="F71" s="8"/>
      <c r="G71" s="8"/>
      <c r="H71" s="8"/>
      <c r="I71" s="8"/>
      <c r="J71" s="2"/>
      <c r="K71" s="2"/>
      <c r="L71" s="2"/>
      <c r="M71" s="2"/>
      <c r="N71" s="2"/>
      <c r="O71" s="2"/>
      <c r="P71" s="2"/>
    </row>
    <row r="72" spans="1:16" x14ac:dyDescent="0.2">
      <c r="A72" s="2"/>
      <c r="B72" s="8"/>
      <c r="C72" s="8"/>
      <c r="D72" s="2"/>
      <c r="E72" s="8"/>
      <c r="F72" s="8"/>
      <c r="G72" s="8"/>
      <c r="H72" s="8"/>
      <c r="I72" s="8"/>
      <c r="J72" s="2"/>
      <c r="K72" s="2"/>
      <c r="L72" s="2"/>
      <c r="M72" s="2"/>
      <c r="N72" s="2"/>
      <c r="O72" s="2"/>
      <c r="P72" s="2"/>
    </row>
    <row r="73" spans="1:16" x14ac:dyDescent="0.2">
      <c r="A73" s="2"/>
      <c r="B73" s="8"/>
      <c r="C73" s="8"/>
      <c r="D73" s="2"/>
      <c r="E73" s="8"/>
      <c r="F73" s="8"/>
      <c r="G73" s="8"/>
      <c r="H73" s="8"/>
      <c r="I73" s="8"/>
      <c r="J73" s="2"/>
      <c r="K73" s="2"/>
      <c r="L73" s="2"/>
      <c r="M73" s="2"/>
      <c r="N73" s="2"/>
      <c r="O73" s="2"/>
      <c r="P73" s="2"/>
    </row>
    <row r="74" spans="1:16" x14ac:dyDescent="0.2">
      <c r="A74" s="2"/>
      <c r="B74" s="8"/>
      <c r="C74" s="8"/>
      <c r="D74" s="2"/>
      <c r="E74" s="8"/>
      <c r="F74" s="8"/>
      <c r="G74" s="8"/>
      <c r="H74" s="8"/>
      <c r="I74" s="8"/>
      <c r="J74" s="2"/>
      <c r="K74" s="2"/>
      <c r="L74" s="2"/>
      <c r="M74" s="2"/>
      <c r="N74" s="2"/>
      <c r="O74" s="2"/>
      <c r="P74" s="2"/>
    </row>
    <row r="75" spans="1:16" x14ac:dyDescent="0.2">
      <c r="A75" s="2"/>
      <c r="B75" s="8"/>
      <c r="C75" s="8"/>
      <c r="D75" s="2"/>
      <c r="E75" s="8"/>
      <c r="F75" s="8"/>
      <c r="G75" s="8"/>
      <c r="H75" s="8"/>
      <c r="I75" s="8"/>
      <c r="J75" s="2"/>
      <c r="K75" s="2"/>
      <c r="L75" s="2"/>
      <c r="M75" s="2"/>
      <c r="N75" s="2"/>
      <c r="O75" s="2"/>
      <c r="P75" s="2"/>
    </row>
    <row r="76" spans="1:16" x14ac:dyDescent="0.2">
      <c r="A76" s="2"/>
      <c r="B76" s="8"/>
      <c r="C76" s="8"/>
      <c r="D76" s="2"/>
      <c r="E76" s="8"/>
      <c r="F76" s="8"/>
      <c r="G76" s="8"/>
      <c r="H76" s="8"/>
      <c r="I76" s="8"/>
      <c r="J76" s="2"/>
      <c r="K76" s="2"/>
      <c r="L76" s="2"/>
      <c r="M76" s="2"/>
      <c r="N76" s="2"/>
      <c r="O76" s="2"/>
      <c r="P76" s="2"/>
    </row>
    <row r="77" spans="1:16" x14ac:dyDescent="0.2">
      <c r="A77" s="2"/>
      <c r="B77" s="8"/>
      <c r="C77" s="8"/>
      <c r="D77" s="2"/>
      <c r="E77" s="8"/>
      <c r="F77" s="8"/>
      <c r="G77" s="8"/>
      <c r="H77" s="8"/>
      <c r="I77" s="8"/>
      <c r="J77" s="2"/>
      <c r="K77" s="2"/>
      <c r="L77" s="2"/>
      <c r="M77" s="2"/>
      <c r="N77" s="2"/>
      <c r="O77" s="2"/>
      <c r="P77" s="2"/>
    </row>
    <row r="78" spans="1:16" x14ac:dyDescent="0.2">
      <c r="A78" s="2"/>
      <c r="B78" s="8"/>
      <c r="C78" s="8"/>
      <c r="D78" s="2"/>
      <c r="E78" s="8"/>
      <c r="F78" s="8"/>
      <c r="G78" s="8"/>
      <c r="H78" s="8"/>
      <c r="I78" s="8"/>
      <c r="J78" s="2"/>
      <c r="K78" s="2"/>
      <c r="L78" s="2"/>
      <c r="M78" s="2"/>
      <c r="N78" s="2"/>
      <c r="O78" s="2"/>
      <c r="P78" s="2"/>
    </row>
    <row r="79" spans="1:16" x14ac:dyDescent="0.2">
      <c r="A79" s="2"/>
      <c r="B79" s="8"/>
      <c r="C79" s="8"/>
      <c r="D79" s="2"/>
      <c r="E79" s="8"/>
      <c r="F79" s="8"/>
      <c r="G79" s="8"/>
      <c r="H79" s="8"/>
      <c r="I79" s="8"/>
      <c r="J79" s="2"/>
      <c r="K79" s="2"/>
      <c r="L79" s="2"/>
      <c r="M79" s="2"/>
      <c r="N79" s="2"/>
      <c r="O79" s="2"/>
      <c r="P79" s="2"/>
    </row>
    <row r="80" spans="1:16" x14ac:dyDescent="0.2">
      <c r="A80" s="2"/>
      <c r="B80" s="8"/>
      <c r="C80" s="8"/>
      <c r="D80" s="2"/>
      <c r="E80" s="8"/>
      <c r="F80" s="8"/>
      <c r="G80" s="8"/>
      <c r="H80" s="8"/>
      <c r="I80" s="8"/>
      <c r="J80" s="2"/>
      <c r="K80" s="2"/>
      <c r="L80" s="2"/>
      <c r="M80" s="2"/>
      <c r="N80" s="2"/>
      <c r="O80" s="2"/>
      <c r="P80" s="2"/>
    </row>
    <row r="81" spans="1:16" x14ac:dyDescent="0.2">
      <c r="A81" s="2"/>
      <c r="B81" s="8"/>
      <c r="C81" s="8"/>
      <c r="D81" s="2"/>
      <c r="E81" s="8"/>
      <c r="F81" s="8"/>
      <c r="G81" s="8"/>
      <c r="H81" s="8"/>
      <c r="I81" s="8"/>
      <c r="J81" s="2"/>
      <c r="K81" s="2"/>
      <c r="L81" s="2"/>
      <c r="M81" s="2"/>
      <c r="N81" s="2"/>
      <c r="O81" s="2"/>
      <c r="P81" s="2"/>
    </row>
    <row r="82" spans="1:16" x14ac:dyDescent="0.2">
      <c r="A82" s="2"/>
      <c r="B82" s="8"/>
      <c r="C82" s="8"/>
      <c r="D82" s="2"/>
      <c r="E82" s="8"/>
      <c r="F82" s="8"/>
      <c r="G82" s="8"/>
      <c r="H82" s="8"/>
      <c r="I82" s="8"/>
      <c r="J82" s="2"/>
      <c r="K82" s="2"/>
      <c r="L82" s="2"/>
      <c r="M82" s="2"/>
      <c r="N82" s="2"/>
      <c r="O82" s="2"/>
      <c r="P82" s="2"/>
    </row>
    <row r="83" spans="1:16" x14ac:dyDescent="0.2">
      <c r="A83" s="2"/>
      <c r="B83" s="8"/>
      <c r="C83" s="8"/>
      <c r="D83" s="2"/>
      <c r="E83" s="8"/>
      <c r="F83" s="8"/>
      <c r="G83" s="8"/>
      <c r="H83" s="8"/>
      <c r="I83" s="8"/>
      <c r="J83" s="2"/>
      <c r="K83" s="2"/>
      <c r="L83" s="2"/>
      <c r="M83" s="2"/>
      <c r="N83" s="2"/>
      <c r="O83" s="2"/>
      <c r="P83" s="2"/>
    </row>
    <row r="84" spans="1:16" x14ac:dyDescent="0.2">
      <c r="A84" s="2"/>
      <c r="B84" s="8"/>
      <c r="C84" s="8"/>
      <c r="D84" s="2"/>
      <c r="E84" s="8"/>
      <c r="F84" s="8"/>
      <c r="G84" s="8"/>
      <c r="H84" s="8"/>
      <c r="I84" s="8"/>
      <c r="J84" s="2"/>
      <c r="K84" s="2"/>
      <c r="L84" s="2"/>
      <c r="M84" s="2"/>
      <c r="N84" s="2"/>
      <c r="O84" s="2"/>
      <c r="P84" s="2"/>
    </row>
    <row r="85" spans="1:16" x14ac:dyDescent="0.2">
      <c r="A85" s="2"/>
      <c r="B85" s="8"/>
      <c r="C85" s="8"/>
      <c r="D85" s="2"/>
      <c r="E85" s="8"/>
      <c r="F85" s="8"/>
      <c r="G85" s="8"/>
      <c r="H85" s="8"/>
      <c r="I85" s="8"/>
      <c r="J85" s="2"/>
      <c r="K85" s="2"/>
      <c r="L85" s="2"/>
      <c r="M85" s="2"/>
      <c r="N85" s="2"/>
      <c r="O85" s="2"/>
      <c r="P85" s="2"/>
    </row>
    <row r="86" spans="1:16" x14ac:dyDescent="0.2">
      <c r="A86" s="2"/>
      <c r="B86" s="8"/>
      <c r="C86" s="8"/>
      <c r="D86" s="2"/>
      <c r="E86" s="8"/>
      <c r="F86" s="8"/>
      <c r="G86" s="8"/>
      <c r="H86" s="8"/>
      <c r="I86" s="8"/>
      <c r="J86" s="2"/>
      <c r="K86" s="2"/>
      <c r="L86" s="2"/>
      <c r="M86" s="2"/>
      <c r="N86" s="2"/>
      <c r="O86" s="2"/>
      <c r="P86" s="2"/>
    </row>
    <row r="87" spans="1:16" x14ac:dyDescent="0.2">
      <c r="A87" s="2"/>
      <c r="B87" s="8"/>
      <c r="C87" s="8"/>
      <c r="D87" s="2"/>
      <c r="E87" s="8"/>
      <c r="F87" s="8"/>
      <c r="G87" s="8"/>
      <c r="H87" s="8"/>
      <c r="I87" s="8"/>
      <c r="J87" s="2"/>
      <c r="K87" s="2"/>
      <c r="L87" s="2"/>
      <c r="M87" s="2"/>
      <c r="N87" s="2"/>
      <c r="O87" s="2"/>
      <c r="P87" s="2"/>
    </row>
    <row r="88" spans="1:16" x14ac:dyDescent="0.2">
      <c r="A88" s="2"/>
      <c r="B88" s="8"/>
      <c r="C88" s="8"/>
      <c r="D88" s="2"/>
      <c r="E88" s="8"/>
      <c r="F88" s="8"/>
      <c r="G88" s="8"/>
      <c r="H88" s="8"/>
      <c r="I88" s="8"/>
      <c r="J88" s="2"/>
      <c r="K88" s="2"/>
      <c r="L88" s="2"/>
      <c r="M88" s="2"/>
      <c r="N88" s="2"/>
      <c r="O88" s="2"/>
      <c r="P88" s="2"/>
    </row>
    <row r="89" spans="1:16" x14ac:dyDescent="0.2">
      <c r="A89" s="2"/>
      <c r="B89" s="8"/>
      <c r="C89" s="8"/>
      <c r="D89" s="2"/>
      <c r="E89" s="8"/>
      <c r="F89" s="8"/>
      <c r="G89" s="8"/>
      <c r="H89" s="8"/>
      <c r="I89" s="8"/>
      <c r="J89" s="2"/>
      <c r="K89" s="2"/>
      <c r="L89" s="2"/>
      <c r="M89" s="2"/>
      <c r="N89" s="2"/>
      <c r="O89" s="2"/>
      <c r="P89" s="2"/>
    </row>
    <row r="90" spans="1:16" x14ac:dyDescent="0.2">
      <c r="A90" s="2"/>
      <c r="B90" s="8"/>
      <c r="C90" s="8"/>
      <c r="D90" s="2"/>
      <c r="E90" s="8"/>
      <c r="F90" s="8"/>
      <c r="G90" s="8"/>
      <c r="H90" s="8"/>
      <c r="I90" s="8"/>
      <c r="J90" s="2"/>
      <c r="K90" s="2"/>
      <c r="L90" s="2"/>
      <c r="M90" s="2"/>
      <c r="N90" s="2"/>
      <c r="O90" s="2"/>
      <c r="P90" s="2"/>
    </row>
    <row r="91" spans="1:16" x14ac:dyDescent="0.2">
      <c r="A91" s="2"/>
      <c r="B91" s="8"/>
      <c r="C91" s="8"/>
      <c r="D91" s="2"/>
      <c r="E91" s="8"/>
      <c r="F91" s="8"/>
      <c r="G91" s="8"/>
      <c r="H91" s="8"/>
      <c r="I91" s="8"/>
      <c r="J91" s="2"/>
      <c r="K91" s="2"/>
      <c r="L91" s="2"/>
      <c r="M91" s="2"/>
      <c r="N91" s="2"/>
      <c r="O91" s="2"/>
      <c r="P91" s="2"/>
    </row>
    <row r="92" spans="1:16" x14ac:dyDescent="0.2">
      <c r="A92" s="2"/>
      <c r="B92" s="8"/>
      <c r="C92" s="8"/>
      <c r="D92" s="2"/>
      <c r="E92" s="8"/>
      <c r="F92" s="8"/>
      <c r="G92" s="8"/>
      <c r="H92" s="8"/>
      <c r="I92" s="8"/>
      <c r="J92" s="2"/>
      <c r="K92" s="2"/>
      <c r="L92" s="2"/>
      <c r="M92" s="2"/>
      <c r="N92" s="2"/>
      <c r="O92" s="2"/>
      <c r="P92" s="2"/>
    </row>
    <row r="93" spans="1:16" x14ac:dyDescent="0.2">
      <c r="A93" s="2"/>
      <c r="B93" s="8"/>
      <c r="C93" s="8"/>
      <c r="D93" s="2"/>
      <c r="E93" s="8"/>
      <c r="F93" s="8"/>
      <c r="G93" s="8"/>
      <c r="H93" s="8"/>
      <c r="I93" s="8"/>
      <c r="J93" s="2"/>
      <c r="K93" s="2"/>
      <c r="L93" s="2"/>
      <c r="M93" s="2"/>
      <c r="N93" s="2"/>
      <c r="O93" s="2"/>
      <c r="P93" s="2"/>
    </row>
    <row r="94" spans="1:16" x14ac:dyDescent="0.2">
      <c r="A94" s="2"/>
      <c r="B94" s="8"/>
      <c r="C94" s="8"/>
      <c r="D94" s="2"/>
      <c r="E94" s="8"/>
      <c r="F94" s="8"/>
      <c r="G94" s="8"/>
      <c r="H94" s="8"/>
      <c r="I94" s="8"/>
      <c r="J94" s="2"/>
      <c r="K94" s="2"/>
      <c r="L94" s="2"/>
      <c r="M94" s="2"/>
      <c r="N94" s="2"/>
      <c r="O94" s="2"/>
      <c r="P94" s="2"/>
    </row>
    <row r="95" spans="1:16" x14ac:dyDescent="0.2">
      <c r="A95" s="2"/>
      <c r="B95" s="8"/>
      <c r="C95" s="8"/>
      <c r="D95" s="2"/>
      <c r="E95" s="8"/>
      <c r="F95" s="8"/>
      <c r="G95" s="8"/>
      <c r="H95" s="8"/>
      <c r="I95" s="8"/>
      <c r="J95" s="2"/>
      <c r="K95" s="2"/>
      <c r="L95" s="2"/>
      <c r="M95" s="2"/>
      <c r="N95" s="2"/>
      <c r="O95" s="2"/>
      <c r="P95" s="2"/>
    </row>
    <row r="96" spans="1:16" x14ac:dyDescent="0.2">
      <c r="A96" s="2"/>
      <c r="B96" s="8"/>
      <c r="C96" s="8"/>
      <c r="D96" s="2"/>
      <c r="E96" s="8"/>
      <c r="F96" s="8"/>
      <c r="G96" s="8"/>
      <c r="H96" s="8"/>
      <c r="I96" s="8"/>
      <c r="J96" s="2"/>
      <c r="K96" s="2"/>
      <c r="L96" s="2"/>
      <c r="M96" s="2"/>
      <c r="N96" s="2"/>
      <c r="O96" s="2"/>
      <c r="P96" s="2"/>
    </row>
    <row r="97" spans="1:16" x14ac:dyDescent="0.2">
      <c r="A97" s="2"/>
      <c r="B97" s="8"/>
      <c r="C97" s="8"/>
      <c r="D97" s="2"/>
      <c r="E97" s="8"/>
      <c r="F97" s="8"/>
      <c r="G97" s="8"/>
      <c r="H97" s="8"/>
      <c r="I97" s="8"/>
      <c r="J97" s="2"/>
      <c r="K97" s="2"/>
      <c r="L97" s="2"/>
      <c r="M97" s="2"/>
      <c r="N97" s="2"/>
      <c r="O97" s="2"/>
      <c r="P97" s="2"/>
    </row>
    <row r="98" spans="1:16" x14ac:dyDescent="0.2">
      <c r="A98" s="2"/>
      <c r="B98" s="8"/>
      <c r="C98" s="8"/>
      <c r="D98" s="2"/>
      <c r="E98" s="8"/>
      <c r="F98" s="8"/>
      <c r="G98" s="8"/>
      <c r="H98" s="8"/>
      <c r="I98" s="8"/>
      <c r="J98" s="2"/>
      <c r="K98" s="2"/>
      <c r="L98" s="2"/>
      <c r="M98" s="2"/>
      <c r="N98" s="2"/>
      <c r="O98" s="2"/>
      <c r="P98" s="2"/>
    </row>
    <row r="99" spans="1:16" x14ac:dyDescent="0.2">
      <c r="A99" s="2"/>
      <c r="B99" s="8"/>
      <c r="C99" s="8"/>
      <c r="D99" s="2"/>
      <c r="E99" s="8"/>
      <c r="F99" s="8"/>
      <c r="G99" s="8"/>
      <c r="H99" s="8"/>
      <c r="I99" s="8"/>
      <c r="J99" s="2"/>
      <c r="K99" s="2"/>
      <c r="L99" s="2"/>
      <c r="M99" s="2"/>
      <c r="N99" s="2"/>
      <c r="O99" s="2"/>
      <c r="P99" s="2"/>
    </row>
    <row r="100" spans="1:16" x14ac:dyDescent="0.2">
      <c r="A100" s="2"/>
      <c r="B100" s="8"/>
      <c r="C100" s="8"/>
      <c r="D100" s="2"/>
      <c r="E100" s="8"/>
      <c r="F100" s="8"/>
      <c r="G100" s="8"/>
      <c r="H100" s="8"/>
      <c r="I100" s="8"/>
      <c r="J100" s="2"/>
      <c r="K100" s="2"/>
      <c r="L100" s="2"/>
      <c r="M100" s="2"/>
      <c r="N100" s="2"/>
      <c r="O100" s="2"/>
      <c r="P100" s="2"/>
    </row>
    <row r="101" spans="1:16" x14ac:dyDescent="0.2">
      <c r="A101" s="2"/>
      <c r="B101" s="8"/>
      <c r="C101" s="8"/>
      <c r="D101" s="2"/>
      <c r="E101" s="8"/>
      <c r="F101" s="8"/>
      <c r="G101" s="8"/>
      <c r="H101" s="8"/>
      <c r="I101" s="8"/>
      <c r="J101" s="2"/>
      <c r="K101" s="2"/>
      <c r="L101" s="2"/>
      <c r="M101" s="2"/>
      <c r="N101" s="2"/>
      <c r="O101" s="2"/>
      <c r="P101" s="2"/>
    </row>
    <row r="102" spans="1:16" x14ac:dyDescent="0.2">
      <c r="A102" s="2"/>
      <c r="B102" s="8"/>
      <c r="C102" s="8"/>
      <c r="D102" s="2"/>
      <c r="E102" s="8"/>
      <c r="F102" s="8"/>
      <c r="G102" s="8"/>
      <c r="H102" s="8"/>
      <c r="I102" s="8"/>
      <c r="J102" s="2"/>
      <c r="K102" s="2"/>
      <c r="L102" s="2"/>
      <c r="M102" s="2"/>
      <c r="N102" s="2"/>
      <c r="O102" s="2"/>
      <c r="P102" s="2"/>
    </row>
    <row r="103" spans="1:16" x14ac:dyDescent="0.2">
      <c r="A103" s="2"/>
      <c r="B103" s="8"/>
      <c r="C103" s="8"/>
      <c r="D103" s="2"/>
      <c r="E103" s="8"/>
      <c r="F103" s="8"/>
      <c r="G103" s="8"/>
      <c r="H103" s="8"/>
      <c r="I103" s="8"/>
      <c r="J103" s="2"/>
      <c r="K103" s="2"/>
      <c r="L103" s="2"/>
      <c r="M103" s="2"/>
      <c r="N103" s="2"/>
      <c r="O103" s="2"/>
      <c r="P103" s="2"/>
    </row>
    <row r="104" spans="1:16" x14ac:dyDescent="0.2">
      <c r="A104" s="2"/>
      <c r="B104" s="8"/>
      <c r="C104" s="8"/>
      <c r="D104" s="2"/>
      <c r="E104" s="8"/>
      <c r="F104" s="8"/>
      <c r="G104" s="8"/>
      <c r="H104" s="8"/>
      <c r="I104" s="8"/>
      <c r="J104" s="2"/>
      <c r="K104" s="2"/>
      <c r="L104" s="2"/>
      <c r="M104" s="2"/>
      <c r="N104" s="2"/>
      <c r="O104" s="2"/>
      <c r="P104" s="2"/>
    </row>
    <row r="105" spans="1:16" x14ac:dyDescent="0.2">
      <c r="A105" s="2"/>
      <c r="B105" s="8"/>
      <c r="C105" s="8"/>
      <c r="D105" s="2"/>
      <c r="E105" s="8"/>
      <c r="F105" s="8"/>
      <c r="G105" s="8"/>
      <c r="H105" s="8"/>
      <c r="I105" s="8"/>
      <c r="J105" s="2"/>
      <c r="K105" s="2"/>
      <c r="L105" s="2"/>
      <c r="M105" s="2"/>
      <c r="N105" s="2"/>
      <c r="O105" s="2"/>
      <c r="P105" s="2"/>
    </row>
    <row r="106" spans="1:16" x14ac:dyDescent="0.2">
      <c r="A106" s="2"/>
      <c r="B106" s="8"/>
      <c r="C106" s="8"/>
      <c r="D106" s="2"/>
      <c r="E106" s="8"/>
      <c r="F106" s="8"/>
      <c r="G106" s="8"/>
      <c r="H106" s="8"/>
      <c r="I106" s="8"/>
      <c r="J106" s="2"/>
      <c r="K106" s="2"/>
      <c r="L106" s="2"/>
      <c r="M106" s="2"/>
      <c r="N106" s="2"/>
      <c r="O106" s="2"/>
      <c r="P106" s="2"/>
    </row>
    <row r="107" spans="1:16" x14ac:dyDescent="0.2">
      <c r="A107" s="2"/>
      <c r="B107" s="8"/>
      <c r="C107" s="8"/>
      <c r="D107" s="2"/>
      <c r="E107" s="8"/>
      <c r="F107" s="8"/>
      <c r="G107" s="8"/>
      <c r="H107" s="8"/>
      <c r="I107" s="8"/>
      <c r="J107" s="2"/>
      <c r="K107" s="2"/>
      <c r="L107" s="2"/>
      <c r="M107" s="2"/>
      <c r="N107" s="2"/>
      <c r="O107" s="2"/>
      <c r="P107" s="2"/>
    </row>
    <row r="108" spans="1:16" x14ac:dyDescent="0.2">
      <c r="A108" s="2"/>
      <c r="B108" s="8"/>
      <c r="C108" s="8"/>
      <c r="D108" s="2"/>
      <c r="E108" s="8"/>
      <c r="F108" s="8"/>
      <c r="G108" s="8"/>
      <c r="H108" s="8"/>
      <c r="I108" s="8"/>
      <c r="J108" s="2"/>
      <c r="K108" s="2"/>
      <c r="L108" s="2"/>
      <c r="M108" s="2"/>
      <c r="N108" s="2"/>
      <c r="O108" s="2"/>
      <c r="P108" s="2"/>
    </row>
    <row r="109" spans="1:16" x14ac:dyDescent="0.2">
      <c r="A109" s="2"/>
      <c r="B109" s="8"/>
      <c r="C109" s="8"/>
      <c r="D109" s="2"/>
      <c r="E109" s="8"/>
      <c r="F109" s="8"/>
      <c r="G109" s="8"/>
      <c r="H109" s="8"/>
      <c r="I109" s="8"/>
      <c r="J109" s="2"/>
      <c r="K109" s="2"/>
      <c r="L109" s="2"/>
      <c r="M109" s="2"/>
      <c r="N109" s="2"/>
      <c r="O109" s="2"/>
      <c r="P109" s="2"/>
    </row>
    <row r="110" spans="1:16" x14ac:dyDescent="0.2">
      <c r="A110" s="2"/>
      <c r="B110" s="8"/>
      <c r="C110" s="8"/>
      <c r="D110" s="2"/>
      <c r="E110" s="8"/>
      <c r="F110" s="8"/>
      <c r="G110" s="8"/>
      <c r="H110" s="8"/>
      <c r="I110" s="8"/>
      <c r="J110" s="2"/>
      <c r="K110" s="2"/>
      <c r="L110" s="2"/>
      <c r="M110" s="2"/>
      <c r="N110" s="2"/>
      <c r="O110" s="2"/>
      <c r="P110" s="2"/>
    </row>
    <row r="111" spans="1:16" x14ac:dyDescent="0.2">
      <c r="A111" s="2"/>
      <c r="B111" s="8"/>
      <c r="C111" s="8"/>
      <c r="D111" s="2"/>
      <c r="E111" s="8"/>
      <c r="F111" s="8"/>
      <c r="G111" s="8"/>
      <c r="H111" s="8"/>
      <c r="I111" s="8"/>
      <c r="J111" s="2"/>
      <c r="K111" s="2"/>
      <c r="L111" s="2"/>
      <c r="M111" s="2"/>
      <c r="N111" s="2"/>
      <c r="O111" s="2"/>
      <c r="P111" s="2"/>
    </row>
    <row r="112" spans="1:16" x14ac:dyDescent="0.2">
      <c r="A112" s="2"/>
      <c r="B112" s="8"/>
      <c r="C112" s="8"/>
      <c r="D112" s="2"/>
      <c r="E112" s="8"/>
      <c r="F112" s="8"/>
      <c r="G112" s="8"/>
      <c r="H112" s="8"/>
      <c r="I112" s="8"/>
      <c r="J112" s="2"/>
      <c r="K112" s="2"/>
      <c r="L112" s="2"/>
      <c r="M112" s="2"/>
      <c r="N112" s="2"/>
      <c r="O112" s="2"/>
      <c r="P112" s="2"/>
    </row>
    <row r="113" spans="1:16" x14ac:dyDescent="0.2">
      <c r="A113" s="2"/>
      <c r="B113" s="8"/>
      <c r="C113" s="8"/>
      <c r="D113" s="2"/>
      <c r="E113" s="8"/>
      <c r="F113" s="8"/>
      <c r="G113" s="8"/>
      <c r="H113" s="8"/>
      <c r="I113" s="8"/>
      <c r="J113" s="2"/>
      <c r="K113" s="2"/>
      <c r="L113" s="2"/>
      <c r="M113" s="2"/>
      <c r="N113" s="2"/>
      <c r="O113" s="2"/>
      <c r="P113" s="2"/>
    </row>
    <row r="114" spans="1:16" x14ac:dyDescent="0.2">
      <c r="A114" s="2"/>
      <c r="B114" s="8"/>
      <c r="C114" s="8"/>
      <c r="D114" s="2"/>
      <c r="E114" s="8"/>
      <c r="F114" s="8"/>
      <c r="G114" s="8"/>
      <c r="H114" s="8"/>
      <c r="I114" s="8"/>
      <c r="J114" s="2"/>
      <c r="K114" s="2"/>
      <c r="L114" s="2"/>
      <c r="M114" s="2"/>
      <c r="N114" s="2"/>
      <c r="O114" s="2"/>
      <c r="P114" s="2"/>
    </row>
    <row r="115" spans="1:16" x14ac:dyDescent="0.2">
      <c r="A115" s="2"/>
      <c r="B115" s="8"/>
      <c r="C115" s="8"/>
      <c r="D115" s="2"/>
      <c r="E115" s="8"/>
      <c r="F115" s="8"/>
      <c r="G115" s="8"/>
      <c r="H115" s="8"/>
      <c r="I115" s="8"/>
      <c r="J115" s="2"/>
      <c r="K115" s="2"/>
      <c r="L115" s="2"/>
      <c r="M115" s="2"/>
      <c r="N115" s="2"/>
      <c r="O115" s="2"/>
      <c r="P115" s="2"/>
    </row>
    <row r="116" spans="1:16" x14ac:dyDescent="0.2">
      <c r="A116" s="2"/>
      <c r="B116" s="8"/>
      <c r="C116" s="8"/>
      <c r="D116" s="2"/>
      <c r="E116" s="8"/>
      <c r="F116" s="8"/>
      <c r="G116" s="8"/>
      <c r="H116" s="8"/>
      <c r="I116" s="8"/>
      <c r="J116" s="2"/>
      <c r="K116" s="2"/>
      <c r="L116" s="2"/>
      <c r="M116" s="2"/>
      <c r="N116" s="2"/>
      <c r="O116" s="2"/>
      <c r="P116" s="2"/>
    </row>
    <row r="117" spans="1:16" x14ac:dyDescent="0.2">
      <c r="A117" s="2"/>
      <c r="B117" s="8"/>
      <c r="C117" s="8"/>
      <c r="D117" s="2"/>
      <c r="E117" s="8"/>
      <c r="F117" s="8"/>
      <c r="G117" s="8"/>
      <c r="H117" s="8"/>
      <c r="I117" s="8"/>
      <c r="J117" s="2"/>
      <c r="K117" s="2"/>
      <c r="L117" s="2"/>
      <c r="M117" s="2"/>
      <c r="N117" s="2"/>
      <c r="O117" s="2"/>
      <c r="P117" s="2"/>
    </row>
    <row r="118" spans="1:16" x14ac:dyDescent="0.2">
      <c r="A118" s="2"/>
      <c r="B118" s="8"/>
      <c r="C118" s="8"/>
      <c r="D118" s="2"/>
      <c r="E118" s="8"/>
      <c r="F118" s="8"/>
      <c r="G118" s="8"/>
      <c r="H118" s="8"/>
      <c r="I118" s="8"/>
      <c r="J118" s="2"/>
      <c r="K118" s="2"/>
      <c r="L118" s="2"/>
      <c r="M118" s="2"/>
      <c r="N118" s="2"/>
      <c r="O118" s="2"/>
      <c r="P118" s="2"/>
    </row>
    <row r="119" spans="1:16" x14ac:dyDescent="0.2">
      <c r="A119" s="2"/>
      <c r="B119" s="8"/>
      <c r="C119" s="8"/>
    </row>
  </sheetData>
  <mergeCells count="25">
    <mergeCell ref="H12:H16"/>
    <mergeCell ref="I12:I16"/>
    <mergeCell ref="J12:J16"/>
    <mergeCell ref="K12:Q12"/>
    <mergeCell ref="K13:P13"/>
    <mergeCell ref="K14:L14"/>
    <mergeCell ref="M14:N14"/>
    <mergeCell ref="O14:P15"/>
    <mergeCell ref="Q14:Q15"/>
    <mergeCell ref="B1:D1"/>
    <mergeCell ref="A2:Q2"/>
    <mergeCell ref="A3:Q3"/>
    <mergeCell ref="F12:F16"/>
    <mergeCell ref="A4:Q4"/>
    <mergeCell ref="A6:M6"/>
    <mergeCell ref="A7:F7"/>
    <mergeCell ref="A8:P8"/>
    <mergeCell ref="A9:Q10"/>
    <mergeCell ref="A11:P11"/>
    <mergeCell ref="A12:A16"/>
    <mergeCell ref="B12:B16"/>
    <mergeCell ref="C12:C16"/>
    <mergeCell ref="D12:D16"/>
    <mergeCell ref="E12:E16"/>
    <mergeCell ref="G12:G16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IV121"/>
  <sheetViews>
    <sheetView workbookViewId="0">
      <selection activeCell="A28" sqref="A28:Q38"/>
    </sheetView>
  </sheetViews>
  <sheetFormatPr defaultRowHeight="12.75" x14ac:dyDescent="0.2"/>
  <cols>
    <col min="1" max="1" width="70.7109375" style="1" customWidth="1"/>
    <col min="2" max="2" width="6.42578125" style="10" customWidth="1"/>
    <col min="3" max="3" width="5.85546875" style="10" customWidth="1"/>
    <col min="4" max="4" width="6.140625" style="1" customWidth="1"/>
    <col min="5" max="5" width="6.42578125" style="10" customWidth="1"/>
    <col min="6" max="6" width="5.7109375" style="10" customWidth="1"/>
    <col min="7" max="8" width="6.42578125" style="10" customWidth="1"/>
    <col min="9" max="9" width="5.7109375" style="10" customWidth="1"/>
    <col min="10" max="16" width="5.7109375" style="1" customWidth="1"/>
    <col min="17" max="18" width="8.85546875" style="1"/>
    <col min="19" max="19" width="10.140625" style="1" bestFit="1" customWidth="1"/>
    <col min="20" max="20" width="12.7109375" style="1" customWidth="1"/>
    <col min="21" max="21" width="14.28515625" style="1" customWidth="1"/>
    <col min="22" max="22" width="18.140625" style="1" customWidth="1"/>
    <col min="23" max="24" width="8.85546875" style="1"/>
    <col min="25" max="25" width="12.7109375" style="1" bestFit="1" customWidth="1"/>
    <col min="26" max="256" width="8.85546875" style="1"/>
  </cols>
  <sheetData>
    <row r="1" spans="1:256" ht="15.75" x14ac:dyDescent="0.25">
      <c r="A1" s="3"/>
      <c r="B1" s="1621"/>
      <c r="C1" s="1621"/>
      <c r="D1" s="1621"/>
      <c r="J1" s="11"/>
      <c r="K1" s="10"/>
      <c r="L1" s="10"/>
      <c r="M1" s="10"/>
      <c r="N1" s="10"/>
      <c r="O1" s="10"/>
      <c r="P1" s="10"/>
      <c r="Q1" s="10"/>
      <c r="R1" s="10"/>
      <c r="S1" s="10"/>
      <c r="T1" s="586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  <c r="DH1" s="10"/>
      <c r="DI1" s="10"/>
      <c r="DJ1" s="10"/>
      <c r="DK1" s="10"/>
      <c r="DL1" s="10"/>
      <c r="DM1" s="10"/>
      <c r="DN1" s="10"/>
      <c r="DO1" s="10"/>
      <c r="DP1" s="10"/>
      <c r="DQ1" s="10"/>
      <c r="DR1" s="10"/>
      <c r="DS1" s="10"/>
      <c r="DT1" s="10"/>
      <c r="DU1" s="10"/>
      <c r="DV1" s="10"/>
      <c r="DW1" s="10"/>
      <c r="DX1" s="10"/>
      <c r="DY1" s="10"/>
      <c r="DZ1" s="10"/>
      <c r="EA1" s="10"/>
      <c r="EB1" s="10"/>
      <c r="EC1" s="10"/>
      <c r="ED1" s="10"/>
      <c r="EE1" s="10"/>
      <c r="EF1" s="10"/>
      <c r="EG1" s="10"/>
      <c r="EH1" s="10"/>
      <c r="EI1" s="10"/>
      <c r="EJ1" s="10"/>
      <c r="EK1" s="10"/>
      <c r="EL1" s="10"/>
      <c r="EM1" s="10"/>
      <c r="EN1" s="10"/>
      <c r="EO1" s="10"/>
      <c r="EP1" s="10"/>
      <c r="EQ1" s="10"/>
      <c r="ER1" s="10"/>
      <c r="ES1" s="10"/>
      <c r="ET1" s="10"/>
      <c r="EU1" s="10"/>
      <c r="EV1" s="10"/>
      <c r="EW1" s="10"/>
      <c r="EX1" s="10"/>
      <c r="EY1" s="10"/>
      <c r="EZ1" s="10"/>
      <c r="FA1" s="10"/>
      <c r="FB1" s="10"/>
      <c r="FC1" s="10"/>
      <c r="FD1" s="10"/>
      <c r="FE1" s="10"/>
      <c r="FF1" s="10"/>
      <c r="FG1" s="10"/>
      <c r="FH1" s="10"/>
      <c r="FI1" s="10"/>
      <c r="FJ1" s="10"/>
      <c r="FK1" s="10"/>
      <c r="FL1" s="10"/>
      <c r="FM1" s="10"/>
      <c r="FN1" s="10"/>
      <c r="FO1" s="10"/>
      <c r="FP1" s="10"/>
      <c r="FQ1" s="10"/>
      <c r="FR1" s="10"/>
      <c r="FS1" s="10"/>
      <c r="FT1" s="10"/>
      <c r="FU1" s="10"/>
      <c r="FV1" s="10"/>
      <c r="FW1" s="10"/>
      <c r="FX1" s="10"/>
      <c r="FY1" s="10"/>
      <c r="FZ1" s="10"/>
      <c r="GA1" s="10"/>
      <c r="GB1" s="10"/>
      <c r="GC1" s="10"/>
      <c r="GD1" s="10"/>
      <c r="GE1" s="10"/>
      <c r="GF1" s="10"/>
      <c r="GG1" s="10"/>
      <c r="GH1" s="10"/>
      <c r="GI1" s="10"/>
      <c r="GJ1" s="10"/>
      <c r="GK1" s="10"/>
      <c r="GL1" s="10"/>
      <c r="GM1" s="10"/>
      <c r="GN1" s="10"/>
      <c r="GO1" s="10"/>
      <c r="GP1" s="10"/>
      <c r="GQ1" s="10"/>
      <c r="GR1" s="10"/>
      <c r="GS1" s="10"/>
      <c r="GT1" s="10"/>
      <c r="GU1" s="10"/>
      <c r="GV1" s="10"/>
      <c r="GW1" s="10"/>
      <c r="GX1" s="10"/>
      <c r="GY1" s="10"/>
      <c r="GZ1" s="10"/>
      <c r="HA1" s="10"/>
      <c r="HB1" s="10"/>
      <c r="HC1" s="10"/>
      <c r="HD1" s="10"/>
      <c r="HE1" s="10"/>
      <c r="HF1" s="10"/>
      <c r="HG1" s="10"/>
      <c r="HH1" s="10"/>
      <c r="HI1" s="10"/>
      <c r="HJ1" s="10"/>
      <c r="HK1" s="10"/>
      <c r="HL1" s="10"/>
      <c r="HM1" s="10"/>
      <c r="HN1" s="10"/>
      <c r="HO1" s="10"/>
      <c r="HP1" s="10"/>
      <c r="HQ1" s="10"/>
      <c r="HR1" s="10"/>
      <c r="HS1" s="10"/>
      <c r="HT1" s="10"/>
      <c r="HU1" s="10"/>
      <c r="HV1" s="10"/>
      <c r="HW1" s="10"/>
      <c r="HX1" s="10"/>
      <c r="HY1" s="10"/>
      <c r="HZ1" s="10"/>
      <c r="IA1" s="10"/>
      <c r="IB1" s="10"/>
      <c r="IC1" s="10"/>
      <c r="ID1" s="10"/>
      <c r="IE1" s="10"/>
      <c r="IF1" s="10"/>
      <c r="IG1" s="10"/>
      <c r="IH1" s="10"/>
      <c r="II1" s="10"/>
      <c r="IJ1" s="10"/>
      <c r="IK1" s="10"/>
      <c r="IL1" s="10"/>
      <c r="IM1" s="10"/>
      <c r="IN1" s="10"/>
      <c r="IO1" s="10"/>
      <c r="IP1" s="10"/>
      <c r="IQ1" s="10"/>
      <c r="IR1" s="10"/>
      <c r="IS1" s="10"/>
      <c r="IT1" s="10"/>
      <c r="IU1" s="10"/>
      <c r="IV1" s="10"/>
    </row>
    <row r="2" spans="1:256" ht="15.75" x14ac:dyDescent="0.2">
      <c r="A2" s="1566" t="s">
        <v>313</v>
      </c>
      <c r="B2" s="1566"/>
      <c r="C2" s="1566"/>
      <c r="D2" s="1566"/>
      <c r="E2" s="1566"/>
      <c r="F2" s="1566"/>
      <c r="G2" s="1566"/>
      <c r="H2" s="1566"/>
      <c r="I2" s="1566"/>
      <c r="J2" s="1566"/>
      <c r="K2" s="1566"/>
      <c r="L2" s="1566"/>
      <c r="M2" s="1566"/>
      <c r="N2" s="1566"/>
      <c r="O2" s="1566"/>
      <c r="P2" s="1566"/>
      <c r="Q2" s="1566"/>
      <c r="T2" s="585"/>
    </row>
    <row r="3" spans="1:256" ht="15.75" x14ac:dyDescent="0.2">
      <c r="A3" s="1566" t="s">
        <v>4</v>
      </c>
      <c r="B3" s="1566"/>
      <c r="C3" s="1566"/>
      <c r="D3" s="1566"/>
      <c r="E3" s="1566"/>
      <c r="F3" s="1566"/>
      <c r="G3" s="1566"/>
      <c r="H3" s="1566"/>
      <c r="I3" s="1566"/>
      <c r="J3" s="1566"/>
      <c r="K3" s="1566"/>
      <c r="L3" s="1566"/>
      <c r="M3" s="1566"/>
      <c r="N3" s="1566"/>
      <c r="O3" s="1566"/>
      <c r="P3" s="1566"/>
      <c r="Q3" s="1566"/>
      <c r="T3" s="585"/>
    </row>
    <row r="4" spans="1:256" ht="15.75" x14ac:dyDescent="0.2">
      <c r="A4" s="1566" t="s">
        <v>303</v>
      </c>
      <c r="B4" s="1566"/>
      <c r="C4" s="1566"/>
      <c r="D4" s="1566"/>
      <c r="E4" s="1566"/>
      <c r="F4" s="1566"/>
      <c r="G4" s="1566"/>
      <c r="H4" s="1566"/>
      <c r="I4" s="1566"/>
      <c r="J4" s="1566"/>
      <c r="K4" s="1566"/>
      <c r="L4" s="1566"/>
      <c r="M4" s="1566"/>
      <c r="N4" s="1566"/>
      <c r="O4" s="1566"/>
      <c r="P4" s="1566"/>
      <c r="Q4" s="1566"/>
      <c r="T4" s="585"/>
    </row>
    <row r="5" spans="1:256" ht="15.75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T5" s="585"/>
    </row>
    <row r="6" spans="1:256" ht="15.75" x14ac:dyDescent="0.25">
      <c r="A6" s="1620" t="s">
        <v>304</v>
      </c>
      <c r="B6" s="1620"/>
      <c r="C6" s="1620"/>
      <c r="D6" s="1620"/>
      <c r="E6" s="1620"/>
      <c r="F6" s="1620"/>
      <c r="G6" s="1620"/>
      <c r="H6" s="1620"/>
      <c r="I6" s="1620"/>
      <c r="J6" s="1620"/>
      <c r="K6" s="1620"/>
      <c r="L6" s="1620"/>
      <c r="M6" s="1620"/>
      <c r="N6" s="7"/>
      <c r="O6" s="7"/>
      <c r="P6" s="7"/>
      <c r="T6" s="585"/>
    </row>
    <row r="7" spans="1:256" ht="15.75" x14ac:dyDescent="0.25">
      <c r="A7" s="1565" t="s">
        <v>138</v>
      </c>
      <c r="B7" s="1565"/>
      <c r="C7" s="1565"/>
      <c r="D7" s="1565"/>
      <c r="E7" s="1565"/>
      <c r="F7" s="1565"/>
      <c r="G7" s="3"/>
      <c r="H7" s="3"/>
      <c r="I7" s="3"/>
      <c r="J7" s="5"/>
      <c r="K7" s="5"/>
      <c r="L7" s="5"/>
      <c r="M7" s="5"/>
      <c r="N7" s="5"/>
      <c r="O7" s="5"/>
      <c r="P7" s="5"/>
      <c r="T7" s="585"/>
    </row>
    <row r="8" spans="1:256" ht="15.75" x14ac:dyDescent="0.25">
      <c r="A8" s="1619" t="s">
        <v>305</v>
      </c>
      <c r="B8" s="1619"/>
      <c r="C8" s="1619"/>
      <c r="D8" s="1619"/>
      <c r="E8" s="1619"/>
      <c r="F8" s="1619"/>
      <c r="G8" s="1619"/>
      <c r="H8" s="1619"/>
      <c r="I8" s="1619"/>
      <c r="J8" s="1619"/>
      <c r="K8" s="1619"/>
      <c r="L8" s="1619"/>
      <c r="M8" s="1619"/>
      <c r="N8" s="1619"/>
      <c r="O8" s="1619"/>
      <c r="P8" s="1619"/>
      <c r="T8" s="585"/>
    </row>
    <row r="9" spans="1:256" x14ac:dyDescent="0.2">
      <c r="A9" s="1565" t="s">
        <v>140</v>
      </c>
      <c r="B9" s="1565"/>
      <c r="C9" s="1565"/>
      <c r="D9" s="1565"/>
      <c r="E9" s="1565"/>
      <c r="F9" s="1565"/>
      <c r="G9" s="1565"/>
      <c r="H9" s="1565"/>
      <c r="I9" s="1565"/>
      <c r="J9" s="1565"/>
      <c r="K9" s="1565"/>
      <c r="L9" s="1565"/>
      <c r="M9" s="1565"/>
      <c r="N9" s="1565"/>
      <c r="O9" s="1565"/>
      <c r="P9" s="1565"/>
      <c r="Q9" s="1565"/>
    </row>
    <row r="10" spans="1:256" x14ac:dyDescent="0.2">
      <c r="A10" s="1565"/>
      <c r="B10" s="1565"/>
      <c r="C10" s="1565"/>
      <c r="D10" s="1565"/>
      <c r="E10" s="1565"/>
      <c r="F10" s="1565"/>
      <c r="G10" s="1565"/>
      <c r="H10" s="1565"/>
      <c r="I10" s="1565"/>
      <c r="J10" s="1565"/>
      <c r="K10" s="1565"/>
      <c r="L10" s="1565"/>
      <c r="M10" s="1565"/>
      <c r="N10" s="1565"/>
      <c r="O10" s="1565"/>
      <c r="P10" s="1565"/>
      <c r="Q10" s="1565"/>
    </row>
    <row r="11" spans="1:256" ht="16.5" thickBot="1" x14ac:dyDescent="0.3">
      <c r="A11" s="1564" t="s">
        <v>306</v>
      </c>
      <c r="B11" s="1564"/>
      <c r="C11" s="1564"/>
      <c r="D11" s="1564"/>
      <c r="E11" s="1564"/>
      <c r="F11" s="1564"/>
      <c r="G11" s="1564"/>
      <c r="H11" s="1564"/>
      <c r="I11" s="1564"/>
      <c r="J11" s="1564"/>
      <c r="K11" s="1564"/>
      <c r="L11" s="1564"/>
      <c r="M11" s="1564"/>
      <c r="N11" s="1564"/>
      <c r="O11" s="1564"/>
      <c r="P11" s="1564"/>
    </row>
    <row r="12" spans="1:256" ht="13.5" thickBot="1" x14ac:dyDescent="0.25">
      <c r="A12" s="1544" t="s">
        <v>23</v>
      </c>
      <c r="B12" s="1522" t="s">
        <v>14</v>
      </c>
      <c r="C12" s="1560" t="s">
        <v>26</v>
      </c>
      <c r="D12" s="1553" t="s">
        <v>27</v>
      </c>
      <c r="E12" s="1522" t="s">
        <v>1</v>
      </c>
      <c r="F12" s="1556" t="s">
        <v>28</v>
      </c>
      <c r="G12" s="1522" t="s">
        <v>29</v>
      </c>
      <c r="H12" s="1553" t="s">
        <v>30</v>
      </c>
      <c r="I12" s="1522" t="s">
        <v>16</v>
      </c>
      <c r="J12" s="1560" t="s">
        <v>31</v>
      </c>
      <c r="K12" s="1531" t="s">
        <v>5</v>
      </c>
      <c r="L12" s="1532"/>
      <c r="M12" s="1532"/>
      <c r="N12" s="1532"/>
      <c r="O12" s="1532"/>
      <c r="P12" s="1532"/>
      <c r="Q12" s="1533"/>
    </row>
    <row r="13" spans="1:256" ht="13.5" thickBot="1" x14ac:dyDescent="0.25">
      <c r="A13" s="1545"/>
      <c r="B13" s="1523"/>
      <c r="C13" s="1561"/>
      <c r="D13" s="1554"/>
      <c r="E13" s="1523"/>
      <c r="F13" s="1557"/>
      <c r="G13" s="1523"/>
      <c r="H13" s="1554"/>
      <c r="I13" s="1523"/>
      <c r="J13" s="1561"/>
      <c r="K13" s="1549" t="s">
        <v>12</v>
      </c>
      <c r="L13" s="1549"/>
      <c r="M13" s="1550"/>
      <c r="N13" s="1551"/>
      <c r="O13" s="1551"/>
      <c r="P13" s="1552"/>
      <c r="Q13" s="25"/>
      <c r="R13" s="587"/>
      <c r="S13" s="587"/>
      <c r="T13" s="587"/>
      <c r="U13" s="587"/>
    </row>
    <row r="14" spans="1:256" x14ac:dyDescent="0.2">
      <c r="A14" s="1545"/>
      <c r="B14" s="1523"/>
      <c r="C14" s="1561"/>
      <c r="D14" s="1554"/>
      <c r="E14" s="1523"/>
      <c r="F14" s="1557"/>
      <c r="G14" s="1523"/>
      <c r="H14" s="1554"/>
      <c r="I14" s="1523"/>
      <c r="J14" s="1561"/>
      <c r="K14" s="1548" t="s">
        <v>2</v>
      </c>
      <c r="L14" s="1559"/>
      <c r="M14" s="1547" t="s">
        <v>8</v>
      </c>
      <c r="N14" s="1548"/>
      <c r="O14" s="1537" t="s">
        <v>3</v>
      </c>
      <c r="P14" s="1538"/>
      <c r="Q14" s="1567" t="s">
        <v>3</v>
      </c>
      <c r="R14" s="587"/>
      <c r="S14" s="587"/>
      <c r="T14" s="587"/>
      <c r="U14" s="587"/>
    </row>
    <row r="15" spans="1:256" ht="13.5" thickBot="1" x14ac:dyDescent="0.25">
      <c r="A15" s="1545"/>
      <c r="B15" s="1523"/>
      <c r="C15" s="1561"/>
      <c r="D15" s="1554"/>
      <c r="E15" s="1523"/>
      <c r="F15" s="1557"/>
      <c r="G15" s="1523"/>
      <c r="H15" s="1554"/>
      <c r="I15" s="1523"/>
      <c r="J15" s="1561"/>
      <c r="K15" s="30">
        <v>20</v>
      </c>
      <c r="L15" s="31" t="s">
        <v>24</v>
      </c>
      <c r="M15" s="32">
        <v>1</v>
      </c>
      <c r="N15" s="33" t="s">
        <v>307</v>
      </c>
      <c r="O15" s="1539"/>
      <c r="P15" s="1540"/>
      <c r="Q15" s="1568"/>
      <c r="R15" s="587"/>
      <c r="S15" s="587"/>
      <c r="T15" s="587"/>
      <c r="U15" s="587"/>
    </row>
    <row r="16" spans="1:256" ht="13.5" thickBot="1" x14ac:dyDescent="0.25">
      <c r="A16" s="1545"/>
      <c r="B16" s="1523"/>
      <c r="C16" s="1562"/>
      <c r="D16" s="1555"/>
      <c r="E16" s="1524"/>
      <c r="F16" s="1558"/>
      <c r="G16" s="1524"/>
      <c r="H16" s="1555"/>
      <c r="I16" s="1524"/>
      <c r="J16" s="1562"/>
      <c r="K16" s="588" t="s">
        <v>9</v>
      </c>
      <c r="L16" s="217" t="s">
        <v>10</v>
      </c>
      <c r="M16" s="589" t="s">
        <v>9</v>
      </c>
      <c r="N16" s="220" t="s">
        <v>10</v>
      </c>
      <c r="O16" s="216" t="s">
        <v>9</v>
      </c>
      <c r="P16" s="590" t="s">
        <v>10</v>
      </c>
      <c r="Q16" s="591" t="s">
        <v>6</v>
      </c>
      <c r="R16" s="587"/>
      <c r="S16" s="587"/>
      <c r="T16" s="587"/>
      <c r="U16" s="587"/>
    </row>
    <row r="17" spans="1:256" ht="19.5" thickBot="1" x14ac:dyDescent="0.35">
      <c r="A17" s="1247" t="s">
        <v>237</v>
      </c>
      <c r="B17" s="593"/>
      <c r="C17" s="593"/>
      <c r="D17" s="594"/>
      <c r="E17" s="594"/>
      <c r="F17" s="594"/>
      <c r="G17" s="594"/>
      <c r="H17" s="594"/>
      <c r="I17" s="594"/>
      <c r="J17" s="594"/>
      <c r="K17" s="596"/>
      <c r="L17" s="596"/>
      <c r="M17" s="596"/>
      <c r="N17" s="596"/>
      <c r="O17" s="596"/>
      <c r="P17" s="596"/>
      <c r="Q17" s="597"/>
      <c r="R17" s="587"/>
      <c r="S17" s="587"/>
      <c r="T17" s="587"/>
      <c r="U17" s="587"/>
    </row>
    <row r="18" spans="1:256" ht="15" x14ac:dyDescent="0.25">
      <c r="A18" s="224" t="s">
        <v>314</v>
      </c>
      <c r="B18" s="1248">
        <v>10</v>
      </c>
      <c r="C18" s="1249">
        <f>B18*27</f>
        <v>270</v>
      </c>
      <c r="D18" s="630">
        <f>B18*18</f>
        <v>180</v>
      </c>
      <c r="E18" s="631">
        <f>D18*0.3</f>
        <v>54</v>
      </c>
      <c r="F18" s="632">
        <f>D18-E18</f>
        <v>126</v>
      </c>
      <c r="G18" s="34"/>
      <c r="H18" s="34">
        <f>B18*2</f>
        <v>20</v>
      </c>
      <c r="I18" s="1250">
        <f>C18-D18</f>
        <v>90</v>
      </c>
      <c r="J18" s="633">
        <f>B18-1.5</f>
        <v>8.5</v>
      </c>
      <c r="K18" s="1250">
        <v>54</v>
      </c>
      <c r="L18" s="1250">
        <v>126</v>
      </c>
      <c r="M18" s="469"/>
      <c r="N18" s="469"/>
      <c r="O18" s="1239">
        <f t="shared" ref="O18:P19" si="0">SUM(K18,M18)</f>
        <v>54</v>
      </c>
      <c r="P18" s="468">
        <f t="shared" si="0"/>
        <v>126</v>
      </c>
      <c r="Q18" s="1251">
        <f>SUM(O18,P18)</f>
        <v>180</v>
      </c>
      <c r="R18" s="82"/>
      <c r="S18" s="82"/>
      <c r="T18" s="82"/>
      <c r="U18" s="82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  <c r="FB18" s="19"/>
      <c r="FC18" s="19"/>
      <c r="FD18" s="19"/>
      <c r="FE18" s="19"/>
      <c r="FF18" s="19"/>
      <c r="FG18" s="19"/>
      <c r="FH18" s="19"/>
      <c r="FI18" s="19"/>
      <c r="FJ18" s="19"/>
      <c r="FK18" s="19"/>
      <c r="FL18" s="19"/>
      <c r="FM18" s="19"/>
      <c r="FN18" s="19"/>
      <c r="FO18" s="19"/>
      <c r="FP18" s="19"/>
      <c r="FQ18" s="19"/>
      <c r="FR18" s="19"/>
      <c r="FS18" s="19"/>
      <c r="FT18" s="19"/>
      <c r="FU18" s="19"/>
      <c r="FV18" s="19"/>
      <c r="FW18" s="19"/>
      <c r="FX18" s="19"/>
      <c r="FY18" s="19"/>
      <c r="FZ18" s="19"/>
      <c r="GA18" s="19"/>
      <c r="GB18" s="19"/>
      <c r="GC18" s="19"/>
      <c r="GD18" s="19"/>
      <c r="GE18" s="19"/>
      <c r="GF18" s="19"/>
      <c r="GG18" s="19"/>
      <c r="GH18" s="19"/>
      <c r="GI18" s="19"/>
      <c r="GJ18" s="19"/>
      <c r="GK18" s="19"/>
      <c r="GL18" s="19"/>
      <c r="GM18" s="19"/>
      <c r="GN18" s="19"/>
      <c r="GO18" s="19"/>
      <c r="GP18" s="19"/>
      <c r="GQ18" s="19"/>
      <c r="GR18" s="19"/>
      <c r="GS18" s="19"/>
      <c r="GT18" s="19"/>
      <c r="GU18" s="19"/>
      <c r="GV18" s="19"/>
      <c r="GW18" s="19"/>
      <c r="GX18" s="19"/>
      <c r="GY18" s="19"/>
      <c r="GZ18" s="19"/>
      <c r="HA18" s="19"/>
      <c r="HB18" s="19"/>
      <c r="HC18" s="19"/>
      <c r="HD18" s="19"/>
      <c r="HE18" s="19"/>
      <c r="HF18" s="19"/>
      <c r="HG18" s="19"/>
      <c r="HH18" s="19"/>
      <c r="HI18" s="19"/>
      <c r="HJ18" s="19"/>
      <c r="HK18" s="19"/>
      <c r="HL18" s="19"/>
      <c r="HM18" s="19"/>
      <c r="HN18" s="19"/>
      <c r="HO18" s="19"/>
      <c r="HP18" s="19"/>
      <c r="HQ18" s="19"/>
      <c r="HR18" s="19"/>
      <c r="HS18" s="19"/>
      <c r="HT18" s="19"/>
      <c r="HU18" s="19"/>
      <c r="HV18" s="19"/>
      <c r="HW18" s="19"/>
      <c r="HX18" s="19"/>
      <c r="HY18" s="19"/>
      <c r="HZ18" s="19"/>
      <c r="IA18" s="19"/>
      <c r="IB18" s="19"/>
      <c r="IC18" s="19"/>
      <c r="ID18" s="19"/>
      <c r="IE18" s="19"/>
      <c r="IF18" s="19"/>
      <c r="IG18" s="19"/>
      <c r="IH18" s="19"/>
      <c r="II18" s="19"/>
      <c r="IJ18" s="19"/>
      <c r="IK18" s="19"/>
      <c r="IL18" s="19"/>
      <c r="IM18" s="19"/>
      <c r="IN18" s="19"/>
      <c r="IO18" s="19"/>
      <c r="IP18" s="19"/>
      <c r="IQ18" s="19"/>
      <c r="IR18" s="19"/>
      <c r="IS18" s="19"/>
      <c r="IT18" s="19"/>
      <c r="IU18" s="19"/>
      <c r="IV18" s="19"/>
    </row>
    <row r="19" spans="1:256" ht="15.75" thickBot="1" x14ac:dyDescent="0.3">
      <c r="A19" s="1252" t="s">
        <v>315</v>
      </c>
      <c r="B19" s="1253">
        <v>20</v>
      </c>
      <c r="C19" s="1254">
        <f>B19*27</f>
        <v>540</v>
      </c>
      <c r="D19" s="1255">
        <f t="shared" ref="D19" si="1">B19*18</f>
        <v>360</v>
      </c>
      <c r="E19" s="1256">
        <f>D19*0.3</f>
        <v>108</v>
      </c>
      <c r="F19" s="1257">
        <f>D19-E19</f>
        <v>252</v>
      </c>
      <c r="G19" s="1258"/>
      <c r="H19" s="1258">
        <f>B19*2</f>
        <v>40</v>
      </c>
      <c r="I19" s="1259">
        <f>C19-D19</f>
        <v>180</v>
      </c>
      <c r="J19" s="1260">
        <f>B19-1.5</f>
        <v>18.5</v>
      </c>
      <c r="K19" s="1259">
        <v>108</v>
      </c>
      <c r="L19" s="1259">
        <v>252</v>
      </c>
      <c r="M19" s="495"/>
      <c r="N19" s="496"/>
      <c r="O19" s="1261">
        <f t="shared" si="0"/>
        <v>108</v>
      </c>
      <c r="P19" s="554">
        <f t="shared" si="0"/>
        <v>252</v>
      </c>
      <c r="Q19" s="1262">
        <f>SUM(O19,P19)</f>
        <v>360</v>
      </c>
      <c r="R19" s="82"/>
      <c r="S19" s="638"/>
      <c r="T19" s="638"/>
      <c r="U19" s="82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  <c r="FV19" s="19"/>
      <c r="FW19" s="19"/>
      <c r="FX19" s="19"/>
      <c r="FY19" s="19"/>
      <c r="FZ19" s="19"/>
      <c r="GA19" s="19"/>
      <c r="GB19" s="19"/>
      <c r="GC19" s="19"/>
      <c r="GD19" s="19"/>
      <c r="GE19" s="19"/>
      <c r="GF19" s="19"/>
      <c r="GG19" s="19"/>
      <c r="GH19" s="19"/>
      <c r="GI19" s="19"/>
      <c r="GJ19" s="19"/>
      <c r="GK19" s="19"/>
      <c r="GL19" s="19"/>
      <c r="GM19" s="19"/>
      <c r="GN19" s="19"/>
      <c r="GO19" s="19"/>
      <c r="GP19" s="19"/>
      <c r="GQ19" s="19"/>
      <c r="GR19" s="19"/>
      <c r="GS19" s="19"/>
      <c r="GT19" s="19"/>
      <c r="GU19" s="19"/>
      <c r="GV19" s="19"/>
      <c r="GW19" s="19"/>
      <c r="GX19" s="19"/>
      <c r="GY19" s="19"/>
      <c r="GZ19" s="19"/>
      <c r="HA19" s="19"/>
      <c r="HB19" s="19"/>
      <c r="HC19" s="19"/>
      <c r="HD19" s="19"/>
      <c r="HE19" s="19"/>
      <c r="HF19" s="19"/>
      <c r="HG19" s="19"/>
      <c r="HH19" s="19"/>
      <c r="HI19" s="19"/>
      <c r="HJ19" s="19"/>
      <c r="HK19" s="19"/>
      <c r="HL19" s="19"/>
      <c r="HM19" s="19"/>
      <c r="HN19" s="19"/>
      <c r="HO19" s="19"/>
      <c r="HP19" s="19"/>
      <c r="HQ19" s="19"/>
      <c r="HR19" s="19"/>
      <c r="HS19" s="19"/>
      <c r="HT19" s="19"/>
      <c r="HU19" s="19"/>
      <c r="HV19" s="19"/>
      <c r="HW19" s="19"/>
      <c r="HX19" s="19"/>
      <c r="HY19" s="19"/>
      <c r="HZ19" s="19"/>
      <c r="IA19" s="19"/>
      <c r="IB19" s="19"/>
      <c r="IC19" s="19"/>
      <c r="ID19" s="19"/>
      <c r="IE19" s="19"/>
      <c r="IF19" s="19"/>
      <c r="IG19" s="19"/>
      <c r="IH19" s="19"/>
      <c r="II19" s="19"/>
      <c r="IJ19" s="19"/>
      <c r="IK19" s="19"/>
      <c r="IL19" s="19"/>
      <c r="IM19" s="19"/>
      <c r="IN19" s="19"/>
      <c r="IO19" s="19"/>
      <c r="IP19" s="19"/>
      <c r="IQ19" s="19"/>
      <c r="IR19" s="19"/>
      <c r="IS19" s="19"/>
      <c r="IT19" s="19"/>
      <c r="IU19" s="19"/>
      <c r="IV19" s="19"/>
    </row>
    <row r="20" spans="1:256" ht="16.5" thickBot="1" x14ac:dyDescent="0.3">
      <c r="A20" s="1263" t="s">
        <v>20</v>
      </c>
      <c r="B20" s="560">
        <f>SUM(B18:B19)</f>
        <v>30</v>
      </c>
      <c r="C20" s="560">
        <f t="shared" ref="C20:Q20" si="2">SUM(C18:C19)</f>
        <v>810</v>
      </c>
      <c r="D20" s="560">
        <f t="shared" si="2"/>
        <v>540</v>
      </c>
      <c r="E20" s="560">
        <f t="shared" si="2"/>
        <v>162</v>
      </c>
      <c r="F20" s="560">
        <f t="shared" si="2"/>
        <v>378</v>
      </c>
      <c r="G20" s="560">
        <f t="shared" si="2"/>
        <v>0</v>
      </c>
      <c r="H20" s="560">
        <f t="shared" si="2"/>
        <v>60</v>
      </c>
      <c r="I20" s="560">
        <f t="shared" si="2"/>
        <v>270</v>
      </c>
      <c r="J20" s="560">
        <f t="shared" si="2"/>
        <v>27</v>
      </c>
      <c r="K20" s="560">
        <f t="shared" si="2"/>
        <v>162</v>
      </c>
      <c r="L20" s="560">
        <f t="shared" si="2"/>
        <v>378</v>
      </c>
      <c r="M20" s="560">
        <f t="shared" si="2"/>
        <v>0</v>
      </c>
      <c r="N20" s="560">
        <f t="shared" si="2"/>
        <v>0</v>
      </c>
      <c r="O20" s="560">
        <f t="shared" si="2"/>
        <v>162</v>
      </c>
      <c r="P20" s="560">
        <f t="shared" si="2"/>
        <v>378</v>
      </c>
      <c r="Q20" s="560">
        <f t="shared" si="2"/>
        <v>540</v>
      </c>
      <c r="R20" s="82"/>
      <c r="S20" s="82"/>
      <c r="T20" s="82"/>
      <c r="U20" s="706"/>
      <c r="V20" s="20"/>
      <c r="W20" s="20"/>
      <c r="X20" s="20"/>
      <c r="Y20" s="20"/>
      <c r="Z20" s="20"/>
      <c r="AA20" s="20"/>
      <c r="AB20" s="20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  <c r="IQ20" s="5"/>
      <c r="IR20" s="5"/>
      <c r="IS20" s="5"/>
      <c r="IT20" s="5"/>
      <c r="IU20" s="5"/>
      <c r="IV20" s="5"/>
    </row>
    <row r="21" spans="1:256" ht="15" x14ac:dyDescent="0.25">
      <c r="A21" s="1264" t="s">
        <v>316</v>
      </c>
      <c r="B21" s="1176"/>
      <c r="C21" s="1176"/>
      <c r="D21" s="654"/>
      <c r="E21" s="654"/>
      <c r="F21" s="654"/>
      <c r="G21" s="654"/>
      <c r="H21" s="654"/>
      <c r="I21" s="655"/>
      <c r="J21" s="654"/>
      <c r="K21" s="654"/>
      <c r="L21" s="654"/>
      <c r="M21" s="654"/>
      <c r="N21" s="654"/>
      <c r="O21" s="1177"/>
      <c r="P21" s="1177"/>
      <c r="Q21" s="1177"/>
      <c r="R21" s="82"/>
      <c r="S21" s="82"/>
      <c r="T21" s="82"/>
      <c r="U21" s="82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  <c r="GK21" s="19"/>
      <c r="GL21" s="19"/>
      <c r="GM21" s="19"/>
      <c r="GN21" s="19"/>
      <c r="GO21" s="19"/>
      <c r="GP21" s="19"/>
      <c r="GQ21" s="19"/>
      <c r="GR21" s="19"/>
      <c r="GS21" s="19"/>
      <c r="GT21" s="19"/>
      <c r="GU21" s="19"/>
      <c r="GV21" s="19"/>
      <c r="GW21" s="19"/>
      <c r="GX21" s="19"/>
      <c r="GY21" s="19"/>
      <c r="GZ21" s="19"/>
      <c r="HA21" s="19"/>
      <c r="HB21" s="19"/>
      <c r="HC21" s="19"/>
      <c r="HD21" s="19"/>
      <c r="HE21" s="19"/>
      <c r="HF21" s="19"/>
      <c r="HG21" s="19"/>
      <c r="HH21" s="19"/>
      <c r="HI21" s="19"/>
      <c r="HJ21" s="19"/>
      <c r="HK21" s="19"/>
      <c r="HL21" s="19"/>
      <c r="HM21" s="19"/>
      <c r="HN21" s="19"/>
      <c r="HO21" s="19"/>
      <c r="HP21" s="19"/>
      <c r="HQ21" s="19"/>
      <c r="HR21" s="19"/>
      <c r="HS21" s="19"/>
      <c r="HT21" s="19"/>
      <c r="HU21" s="19"/>
      <c r="HV21" s="19"/>
      <c r="HW21" s="19"/>
      <c r="HX21" s="19"/>
      <c r="HY21" s="19"/>
      <c r="HZ21" s="19"/>
      <c r="IA21" s="19"/>
      <c r="IB21" s="19"/>
      <c r="IC21" s="19"/>
      <c r="ID21" s="19"/>
      <c r="IE21" s="19"/>
      <c r="IF21" s="19"/>
      <c r="IG21" s="19"/>
      <c r="IH21" s="19"/>
      <c r="II21" s="19"/>
      <c r="IJ21" s="19"/>
      <c r="IK21" s="21"/>
      <c r="IL21" s="21"/>
      <c r="IM21" s="21"/>
      <c r="IN21" s="21"/>
      <c r="IO21" s="21"/>
      <c r="IP21" s="21"/>
      <c r="IQ21" s="21"/>
      <c r="IR21" s="21"/>
      <c r="IS21" s="21"/>
      <c r="IT21" s="21"/>
      <c r="IU21" s="21"/>
      <c r="IV21" s="21"/>
    </row>
    <row r="22" spans="1:256" ht="15" x14ac:dyDescent="0.25">
      <c r="A22" s="1265" t="s">
        <v>317</v>
      </c>
      <c r="B22" s="710"/>
      <c r="C22" s="710"/>
      <c r="D22" s="318"/>
      <c r="E22" s="318"/>
      <c r="F22" s="318"/>
      <c r="G22" s="318"/>
      <c r="H22" s="318"/>
      <c r="I22" s="317"/>
      <c r="J22" s="318"/>
      <c r="K22" s="318"/>
      <c r="L22" s="318"/>
      <c r="M22" s="318"/>
      <c r="N22" s="318"/>
      <c r="O22" s="311"/>
      <c r="P22" s="311"/>
      <c r="Q22" s="311"/>
      <c r="R22" s="82"/>
      <c r="S22" s="82"/>
      <c r="T22" s="82"/>
      <c r="U22" s="82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  <c r="FS22" s="19"/>
      <c r="FT22" s="19"/>
      <c r="FU22" s="19"/>
      <c r="FV22" s="19"/>
      <c r="FW22" s="19"/>
      <c r="FX22" s="19"/>
      <c r="FY22" s="19"/>
      <c r="FZ22" s="19"/>
      <c r="GA22" s="19"/>
      <c r="GB22" s="19"/>
      <c r="GC22" s="19"/>
      <c r="GD22" s="19"/>
      <c r="GE22" s="19"/>
      <c r="GF22" s="19"/>
      <c r="GG22" s="19"/>
      <c r="GH22" s="19"/>
      <c r="GI22" s="19"/>
      <c r="GJ22" s="19"/>
      <c r="GK22" s="19"/>
      <c r="GL22" s="19"/>
      <c r="GM22" s="19"/>
      <c r="GN22" s="19"/>
      <c r="GO22" s="19"/>
      <c r="GP22" s="19"/>
      <c r="GQ22" s="19"/>
      <c r="GR22" s="19"/>
      <c r="GS22" s="19"/>
      <c r="GT22" s="19"/>
      <c r="GU22" s="19"/>
      <c r="GV22" s="19"/>
      <c r="GW22" s="19"/>
      <c r="GX22" s="19"/>
      <c r="GY22" s="19"/>
      <c r="GZ22" s="19"/>
      <c r="HA22" s="19"/>
      <c r="HB22" s="19"/>
      <c r="HC22" s="19"/>
      <c r="HD22" s="19"/>
      <c r="HE22" s="19"/>
      <c r="HF22" s="19"/>
      <c r="HG22" s="19"/>
      <c r="HH22" s="19"/>
      <c r="HI22" s="19"/>
      <c r="HJ22" s="19"/>
      <c r="HK22" s="19"/>
      <c r="HL22" s="19"/>
      <c r="HM22" s="19"/>
      <c r="HN22" s="19"/>
      <c r="HO22" s="19"/>
      <c r="HP22" s="19"/>
      <c r="HQ22" s="19"/>
      <c r="HR22" s="19"/>
      <c r="HS22" s="19"/>
      <c r="HT22" s="19"/>
      <c r="HU22" s="19"/>
      <c r="HV22" s="19"/>
      <c r="HW22" s="19"/>
      <c r="HX22" s="19"/>
      <c r="HY22" s="19"/>
      <c r="HZ22" s="19"/>
      <c r="IA22" s="19"/>
      <c r="IB22" s="19"/>
      <c r="IC22" s="19"/>
      <c r="ID22" s="19"/>
      <c r="IE22" s="19"/>
      <c r="IF22" s="19"/>
      <c r="IG22" s="19"/>
      <c r="IH22" s="19"/>
      <c r="II22" s="19"/>
      <c r="IJ22" s="19"/>
      <c r="IK22" s="21"/>
      <c r="IL22" s="21"/>
      <c r="IM22" s="21"/>
      <c r="IN22" s="21"/>
      <c r="IO22" s="21"/>
      <c r="IP22" s="21"/>
      <c r="IQ22" s="21"/>
      <c r="IR22" s="21"/>
      <c r="IS22" s="21"/>
      <c r="IT22" s="21"/>
      <c r="IU22" s="21"/>
      <c r="IV22" s="21"/>
    </row>
    <row r="23" spans="1:256" ht="15.75" thickBot="1" x14ac:dyDescent="0.3">
      <c r="A23" s="1266" t="s">
        <v>318</v>
      </c>
      <c r="B23" s="1267">
        <v>5</v>
      </c>
      <c r="C23" s="1267">
        <f>B23*27</f>
        <v>135</v>
      </c>
      <c r="D23" s="621">
        <f>B23*18</f>
        <v>90</v>
      </c>
      <c r="E23" s="622">
        <f>D23*0.3</f>
        <v>27</v>
      </c>
      <c r="F23" s="622">
        <f>D23-E23</f>
        <v>63</v>
      </c>
      <c r="G23" s="287"/>
      <c r="H23" s="287">
        <f>B23*2</f>
        <v>10</v>
      </c>
      <c r="I23" s="1214">
        <f>C23-D23</f>
        <v>45</v>
      </c>
      <c r="J23" s="286">
        <f>B23*1.5</f>
        <v>7.5</v>
      </c>
      <c r="K23" s="1214">
        <f>E23-M23</f>
        <v>22</v>
      </c>
      <c r="L23" s="1214">
        <f>F23-N23</f>
        <v>52</v>
      </c>
      <c r="M23" s="1214">
        <v>5</v>
      </c>
      <c r="N23" s="1214">
        <v>11</v>
      </c>
      <c r="O23" s="1261">
        <f t="shared" ref="O23:P23" si="3">SUM(K23,M23)</f>
        <v>27</v>
      </c>
      <c r="P23" s="554">
        <f t="shared" si="3"/>
        <v>63</v>
      </c>
      <c r="Q23" s="1268">
        <f>O23+P23</f>
        <v>90</v>
      </c>
      <c r="R23" s="82"/>
      <c r="S23" s="82"/>
      <c r="T23" s="82"/>
      <c r="U23" s="82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  <c r="GH23" s="19"/>
      <c r="GI23" s="19"/>
      <c r="GJ23" s="19"/>
      <c r="GK23" s="19"/>
      <c r="GL23" s="19"/>
      <c r="GM23" s="19"/>
      <c r="GN23" s="19"/>
      <c r="GO23" s="19"/>
      <c r="GP23" s="19"/>
      <c r="GQ23" s="19"/>
      <c r="GR23" s="19"/>
      <c r="GS23" s="19"/>
      <c r="GT23" s="19"/>
      <c r="GU23" s="19"/>
      <c r="GV23" s="19"/>
      <c r="GW23" s="19"/>
      <c r="GX23" s="19"/>
      <c r="GY23" s="19"/>
      <c r="GZ23" s="19"/>
      <c r="HA23" s="19"/>
      <c r="HB23" s="19"/>
      <c r="HC23" s="19"/>
      <c r="HD23" s="19"/>
      <c r="HE23" s="19"/>
      <c r="HF23" s="19"/>
      <c r="HG23" s="19"/>
      <c r="HH23" s="19"/>
      <c r="HI23" s="19"/>
      <c r="HJ23" s="19"/>
      <c r="HK23" s="19"/>
      <c r="HL23" s="19"/>
      <c r="HM23" s="19"/>
      <c r="HN23" s="19"/>
      <c r="HO23" s="19"/>
      <c r="HP23" s="19"/>
      <c r="HQ23" s="19"/>
      <c r="HR23" s="19"/>
      <c r="HS23" s="19"/>
      <c r="HT23" s="19"/>
      <c r="HU23" s="19"/>
      <c r="HV23" s="19"/>
      <c r="HW23" s="19"/>
      <c r="HX23" s="19"/>
      <c r="HY23" s="19"/>
      <c r="HZ23" s="19"/>
      <c r="IA23" s="19"/>
      <c r="IB23" s="19"/>
      <c r="IC23" s="19"/>
      <c r="ID23" s="19"/>
      <c r="IE23" s="19"/>
      <c r="IF23" s="19"/>
      <c r="IG23" s="19"/>
      <c r="IH23" s="19"/>
      <c r="II23" s="19"/>
      <c r="IJ23" s="19"/>
      <c r="IK23" s="21"/>
      <c r="IL23" s="21"/>
      <c r="IM23" s="21"/>
      <c r="IN23" s="21"/>
      <c r="IO23" s="21"/>
      <c r="IP23" s="21"/>
      <c r="IQ23" s="21"/>
      <c r="IR23" s="21"/>
      <c r="IS23" s="21"/>
      <c r="IT23" s="21"/>
      <c r="IU23" s="21"/>
      <c r="IV23" s="21"/>
    </row>
    <row r="24" spans="1:256" ht="15" x14ac:dyDescent="0.25">
      <c r="A24" s="1264" t="s">
        <v>319</v>
      </c>
      <c r="B24" s="1176"/>
      <c r="C24" s="1176"/>
      <c r="D24" s="654"/>
      <c r="E24" s="654"/>
      <c r="F24" s="654"/>
      <c r="G24" s="654"/>
      <c r="H24" s="654"/>
      <c r="I24" s="655"/>
      <c r="J24" s="654"/>
      <c r="K24" s="654"/>
      <c r="L24" s="654"/>
      <c r="M24" s="654"/>
      <c r="N24" s="654"/>
      <c r="O24" s="1177"/>
      <c r="P24" s="1177"/>
      <c r="Q24" s="1177"/>
      <c r="R24" s="82"/>
      <c r="S24" s="82"/>
      <c r="T24" s="82"/>
      <c r="U24" s="82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  <c r="FB24" s="19"/>
      <c r="FC24" s="19"/>
      <c r="FD24" s="19"/>
      <c r="FE24" s="19"/>
      <c r="FF24" s="19"/>
      <c r="FG24" s="19"/>
      <c r="FH24" s="19"/>
      <c r="FI24" s="19"/>
      <c r="FJ24" s="19"/>
      <c r="FK24" s="19"/>
      <c r="FL24" s="19"/>
      <c r="FM24" s="19"/>
      <c r="FN24" s="19"/>
      <c r="FO24" s="19"/>
      <c r="FP24" s="19"/>
      <c r="FQ24" s="19"/>
      <c r="FR24" s="19"/>
      <c r="FS24" s="19"/>
      <c r="FT24" s="19"/>
      <c r="FU24" s="19"/>
      <c r="FV24" s="19"/>
      <c r="FW24" s="19"/>
      <c r="FX24" s="19"/>
      <c r="FY24" s="19"/>
      <c r="FZ24" s="19"/>
      <c r="GA24" s="19"/>
      <c r="GB24" s="19"/>
      <c r="GC24" s="19"/>
      <c r="GD24" s="19"/>
      <c r="GE24" s="19"/>
      <c r="GF24" s="19"/>
      <c r="GG24" s="19"/>
      <c r="GH24" s="19"/>
      <c r="GI24" s="19"/>
      <c r="GJ24" s="19"/>
      <c r="GK24" s="19"/>
      <c r="GL24" s="19"/>
      <c r="GM24" s="19"/>
      <c r="GN24" s="19"/>
      <c r="GO24" s="19"/>
      <c r="GP24" s="19"/>
      <c r="GQ24" s="19"/>
      <c r="GR24" s="19"/>
      <c r="GS24" s="19"/>
      <c r="GT24" s="19"/>
      <c r="GU24" s="19"/>
      <c r="GV24" s="19"/>
      <c r="GW24" s="19"/>
      <c r="GX24" s="19"/>
      <c r="GY24" s="19"/>
      <c r="GZ24" s="19"/>
      <c r="HA24" s="19"/>
      <c r="HB24" s="19"/>
      <c r="HC24" s="19"/>
      <c r="HD24" s="19"/>
      <c r="HE24" s="19"/>
      <c r="HF24" s="19"/>
      <c r="HG24" s="19"/>
      <c r="HH24" s="19"/>
      <c r="HI24" s="19"/>
      <c r="HJ24" s="19"/>
      <c r="HK24" s="19"/>
      <c r="HL24" s="19"/>
      <c r="HM24" s="19"/>
      <c r="HN24" s="19"/>
      <c r="HO24" s="19"/>
      <c r="HP24" s="19"/>
      <c r="HQ24" s="19"/>
      <c r="HR24" s="19"/>
      <c r="HS24" s="19"/>
      <c r="HT24" s="19"/>
      <c r="HU24" s="19"/>
      <c r="HV24" s="19"/>
      <c r="HW24" s="19"/>
      <c r="HX24" s="19"/>
      <c r="HY24" s="19"/>
      <c r="HZ24" s="19"/>
      <c r="IA24" s="19"/>
      <c r="IB24" s="19"/>
      <c r="IC24" s="19"/>
      <c r="ID24" s="19"/>
      <c r="IE24" s="19"/>
      <c r="IF24" s="19"/>
      <c r="IG24" s="19"/>
      <c r="IH24" s="19"/>
      <c r="II24" s="19"/>
      <c r="IJ24" s="19"/>
      <c r="IK24" s="21"/>
      <c r="IL24" s="21"/>
      <c r="IM24" s="21"/>
      <c r="IN24" s="21"/>
      <c r="IO24" s="21"/>
      <c r="IP24" s="21"/>
      <c r="IQ24" s="21"/>
      <c r="IR24" s="21"/>
      <c r="IS24" s="21"/>
      <c r="IT24" s="21"/>
      <c r="IU24" s="21"/>
      <c r="IV24" s="21"/>
    </row>
    <row r="25" spans="1:256" ht="15.75" thickBot="1" x14ac:dyDescent="0.3">
      <c r="A25" s="664" t="s">
        <v>320</v>
      </c>
      <c r="B25" s="1269">
        <v>5</v>
      </c>
      <c r="C25" s="1269">
        <f>B25*27</f>
        <v>135</v>
      </c>
      <c r="D25" s="630">
        <f>B25*18</f>
        <v>90</v>
      </c>
      <c r="E25" s="551" t="s">
        <v>90</v>
      </c>
      <c r="F25" s="552"/>
      <c r="G25" s="667">
        <v>90</v>
      </c>
      <c r="H25" s="27"/>
      <c r="I25" s="1270">
        <v>45</v>
      </c>
      <c r="J25" s="64"/>
      <c r="K25" s="1271"/>
      <c r="L25" s="1271"/>
      <c r="M25" s="1271"/>
      <c r="N25" s="1270">
        <v>90</v>
      </c>
      <c r="O25" s="1272">
        <f>SUM(K25,M25)</f>
        <v>0</v>
      </c>
      <c r="P25" s="1273">
        <f>SUM(L25,N25)</f>
        <v>90</v>
      </c>
      <c r="Q25" s="1274">
        <f>SUM(O25,P25)</f>
        <v>90</v>
      </c>
      <c r="R25" s="82"/>
      <c r="S25" s="82"/>
      <c r="T25" s="82"/>
      <c r="U25" s="82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  <c r="FB25" s="19"/>
      <c r="FC25" s="19"/>
      <c r="FD25" s="19"/>
      <c r="FE25" s="19"/>
      <c r="FF25" s="19"/>
      <c r="FG25" s="19"/>
      <c r="FH25" s="19"/>
      <c r="FI25" s="19"/>
      <c r="FJ25" s="19"/>
      <c r="FK25" s="19"/>
      <c r="FL25" s="19"/>
      <c r="FM25" s="19"/>
      <c r="FN25" s="19"/>
      <c r="FO25" s="19"/>
      <c r="FP25" s="19"/>
      <c r="FQ25" s="19"/>
      <c r="FR25" s="19"/>
      <c r="FS25" s="19"/>
      <c r="FT25" s="19"/>
      <c r="FU25" s="19"/>
      <c r="FV25" s="19"/>
      <c r="FW25" s="19"/>
      <c r="FX25" s="19"/>
      <c r="FY25" s="19"/>
      <c r="FZ25" s="19"/>
      <c r="GA25" s="19"/>
      <c r="GB25" s="19"/>
      <c r="GC25" s="19"/>
      <c r="GD25" s="19"/>
      <c r="GE25" s="19"/>
      <c r="GF25" s="19"/>
      <c r="GG25" s="19"/>
      <c r="GH25" s="19"/>
      <c r="GI25" s="19"/>
      <c r="GJ25" s="19"/>
      <c r="GK25" s="19"/>
      <c r="GL25" s="19"/>
      <c r="GM25" s="19"/>
      <c r="GN25" s="19"/>
      <c r="GO25" s="19"/>
      <c r="GP25" s="19"/>
      <c r="GQ25" s="19"/>
      <c r="GR25" s="19"/>
      <c r="GS25" s="19"/>
      <c r="GT25" s="19"/>
      <c r="GU25" s="19"/>
      <c r="GV25" s="19"/>
      <c r="GW25" s="19"/>
      <c r="GX25" s="19"/>
      <c r="GY25" s="19"/>
      <c r="GZ25" s="19"/>
      <c r="HA25" s="19"/>
      <c r="HB25" s="19"/>
      <c r="HC25" s="19"/>
      <c r="HD25" s="19"/>
      <c r="HE25" s="19"/>
      <c r="HF25" s="19"/>
      <c r="HG25" s="19"/>
      <c r="HH25" s="19"/>
      <c r="HI25" s="19"/>
      <c r="HJ25" s="19"/>
      <c r="HK25" s="19"/>
      <c r="HL25" s="19"/>
      <c r="HM25" s="19"/>
      <c r="HN25" s="19"/>
      <c r="HO25" s="19"/>
      <c r="HP25" s="19"/>
      <c r="HQ25" s="19"/>
      <c r="HR25" s="19"/>
      <c r="HS25" s="19"/>
      <c r="HT25" s="19"/>
      <c r="HU25" s="19"/>
      <c r="HV25" s="19"/>
      <c r="HW25" s="19"/>
      <c r="HX25" s="19"/>
      <c r="HY25" s="19"/>
      <c r="HZ25" s="19"/>
      <c r="IA25" s="19"/>
      <c r="IB25" s="19"/>
      <c r="IC25" s="19"/>
      <c r="ID25" s="19"/>
      <c r="IE25" s="19"/>
      <c r="IF25" s="19"/>
      <c r="IG25" s="19"/>
      <c r="IH25" s="19"/>
      <c r="II25" s="19"/>
      <c r="IJ25" s="19"/>
      <c r="IK25" s="19"/>
      <c r="IL25" s="19"/>
      <c r="IM25" s="19"/>
      <c r="IN25" s="19"/>
      <c r="IO25" s="19"/>
      <c r="IP25" s="19"/>
      <c r="IQ25" s="19"/>
      <c r="IR25" s="19"/>
      <c r="IS25" s="19"/>
      <c r="IT25" s="19"/>
      <c r="IU25" s="19"/>
      <c r="IV25" s="19"/>
    </row>
    <row r="26" spans="1:256" ht="16.5" thickBot="1" x14ac:dyDescent="0.3">
      <c r="A26" s="1275" t="s">
        <v>21</v>
      </c>
      <c r="B26" s="560">
        <f>SUM(B23:B25)</f>
        <v>10</v>
      </c>
      <c r="C26" s="560">
        <f t="shared" ref="C26:Q26" si="4">SUM(C23:C25)</f>
        <v>270</v>
      </c>
      <c r="D26" s="560">
        <f t="shared" si="4"/>
        <v>180</v>
      </c>
      <c r="E26" s="560">
        <f t="shared" si="4"/>
        <v>27</v>
      </c>
      <c r="F26" s="560">
        <f t="shared" si="4"/>
        <v>63</v>
      </c>
      <c r="G26" s="560">
        <f t="shared" si="4"/>
        <v>90</v>
      </c>
      <c r="H26" s="560">
        <f t="shared" si="4"/>
        <v>10</v>
      </c>
      <c r="I26" s="560">
        <f t="shared" si="4"/>
        <v>90</v>
      </c>
      <c r="J26" s="1276">
        <f t="shared" si="4"/>
        <v>7.5</v>
      </c>
      <c r="K26" s="560">
        <f t="shared" si="4"/>
        <v>22</v>
      </c>
      <c r="L26" s="560">
        <f t="shared" si="4"/>
        <v>52</v>
      </c>
      <c r="M26" s="560">
        <f t="shared" si="4"/>
        <v>5</v>
      </c>
      <c r="N26" s="560">
        <f t="shared" si="4"/>
        <v>101</v>
      </c>
      <c r="O26" s="560">
        <f t="shared" si="4"/>
        <v>27</v>
      </c>
      <c r="P26" s="560">
        <f t="shared" si="4"/>
        <v>153</v>
      </c>
      <c r="Q26" s="560">
        <f t="shared" si="4"/>
        <v>180</v>
      </c>
      <c r="R26" s="82"/>
      <c r="S26" s="676"/>
      <c r="T26" s="676"/>
      <c r="U26" s="676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  <c r="II26" s="5"/>
      <c r="IJ26" s="5"/>
      <c r="IK26" s="5"/>
      <c r="IL26" s="5"/>
      <c r="IM26" s="5"/>
      <c r="IN26" s="5"/>
      <c r="IO26" s="5"/>
      <c r="IP26" s="5"/>
      <c r="IQ26" s="5"/>
      <c r="IR26" s="5"/>
      <c r="IS26" s="5"/>
      <c r="IT26" s="5"/>
      <c r="IU26" s="5"/>
      <c r="IV26" s="5"/>
    </row>
    <row r="27" spans="1:256" ht="16.5" thickBot="1" x14ac:dyDescent="0.3">
      <c r="A27" s="1277" t="s">
        <v>11</v>
      </c>
      <c r="B27" s="99">
        <f>SUM(B20,B26)</f>
        <v>40</v>
      </c>
      <c r="C27" s="99">
        <f t="shared" ref="C27:Q27" si="5">SUM(C20,C26)</f>
        <v>1080</v>
      </c>
      <c r="D27" s="99">
        <f t="shared" si="5"/>
        <v>720</v>
      </c>
      <c r="E27" s="99">
        <f t="shared" si="5"/>
        <v>189</v>
      </c>
      <c r="F27" s="99">
        <f t="shared" si="5"/>
        <v>441</v>
      </c>
      <c r="G27" s="99">
        <f t="shared" si="5"/>
        <v>90</v>
      </c>
      <c r="H27" s="99">
        <f t="shared" si="5"/>
        <v>70</v>
      </c>
      <c r="I27" s="99">
        <f t="shared" si="5"/>
        <v>360</v>
      </c>
      <c r="J27" s="1278">
        <f t="shared" si="5"/>
        <v>34.5</v>
      </c>
      <c r="K27" s="99">
        <f t="shared" si="5"/>
        <v>184</v>
      </c>
      <c r="L27" s="99">
        <f t="shared" si="5"/>
        <v>430</v>
      </c>
      <c r="M27" s="99">
        <f t="shared" si="5"/>
        <v>5</v>
      </c>
      <c r="N27" s="99">
        <f t="shared" si="5"/>
        <v>101</v>
      </c>
      <c r="O27" s="99">
        <f t="shared" si="5"/>
        <v>189</v>
      </c>
      <c r="P27" s="99">
        <f t="shared" si="5"/>
        <v>531</v>
      </c>
      <c r="Q27" s="99">
        <f t="shared" si="5"/>
        <v>720</v>
      </c>
      <c r="R27" s="82"/>
      <c r="S27" s="676"/>
      <c r="T27" s="676"/>
      <c r="U27" s="676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  <c r="IQ27" s="5"/>
      <c r="IR27" s="5"/>
      <c r="IS27" s="5"/>
      <c r="IT27" s="5"/>
      <c r="IU27" s="5"/>
      <c r="IV27" s="5"/>
    </row>
    <row r="28" spans="1:256" ht="15.75" x14ac:dyDescent="0.25">
      <c r="A28" s="1279"/>
      <c r="B28" s="3"/>
      <c r="C28" s="3"/>
      <c r="D28" s="26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26"/>
      <c r="P28" s="39"/>
      <c r="Q28" s="26"/>
    </row>
    <row r="29" spans="1:256" x14ac:dyDescent="0.2">
      <c r="A29" s="2"/>
      <c r="B29" s="8"/>
      <c r="C29" s="8"/>
      <c r="D29" s="8"/>
      <c r="E29" s="1246"/>
      <c r="F29" s="1649"/>
      <c r="G29" s="1649"/>
      <c r="H29" s="1649"/>
      <c r="I29" s="1649"/>
      <c r="J29" s="1649"/>
      <c r="K29" s="1649"/>
      <c r="L29" s="1649"/>
      <c r="M29" s="1649"/>
      <c r="N29" s="1649"/>
      <c r="O29" s="1649"/>
      <c r="P29" s="1649"/>
      <c r="Q29" s="1649"/>
      <c r="R29" s="687"/>
    </row>
    <row r="30" spans="1:256" x14ac:dyDescent="0.2">
      <c r="A30" s="2"/>
      <c r="B30" s="8"/>
      <c r="C30" s="8"/>
      <c r="D30" s="8"/>
      <c r="E30" s="8"/>
      <c r="F30" s="1649"/>
      <c r="G30" s="1649"/>
      <c r="H30" s="1649"/>
      <c r="I30" s="1649"/>
      <c r="J30" s="1649"/>
      <c r="K30" s="1649"/>
      <c r="L30" s="1649"/>
      <c r="M30" s="1649"/>
      <c r="N30" s="1649"/>
      <c r="O30" s="1649"/>
      <c r="P30" s="1649"/>
      <c r="Q30" s="1649"/>
    </row>
    <row r="31" spans="1:256" x14ac:dyDescent="0.2">
      <c r="A31" s="1649"/>
      <c r="B31" s="1649"/>
      <c r="C31" s="191"/>
      <c r="D31" s="8"/>
      <c r="E31" s="8"/>
      <c r="F31" s="8"/>
      <c r="G31" s="8"/>
      <c r="H31" s="8"/>
      <c r="I31" s="8"/>
      <c r="J31" s="8"/>
      <c r="K31" s="8"/>
      <c r="L31" s="1650"/>
      <c r="M31" s="1650"/>
      <c r="N31" s="1650"/>
      <c r="O31" s="1650"/>
      <c r="P31" s="8"/>
    </row>
    <row r="32" spans="1:256" x14ac:dyDescent="0.2">
      <c r="A32" s="191"/>
      <c r="B32" s="191"/>
      <c r="C32" s="191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</row>
    <row r="33" spans="1:16" x14ac:dyDescent="0.2">
      <c r="A33" s="2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</row>
    <row r="34" spans="1:16" x14ac:dyDescent="0.2">
      <c r="A34" s="1649"/>
      <c r="B34" s="1649"/>
      <c r="C34" s="68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</row>
    <row r="35" spans="1:16" x14ac:dyDescent="0.2">
      <c r="A35" s="2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</row>
    <row r="36" spans="1:16" x14ac:dyDescent="0.2">
      <c r="A36" s="2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</row>
    <row r="37" spans="1:16" x14ac:dyDescent="0.2">
      <c r="A37" s="2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</row>
    <row r="38" spans="1:16" x14ac:dyDescent="0.2">
      <c r="A38" s="2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</row>
    <row r="39" spans="1:16" x14ac:dyDescent="0.2">
      <c r="A39" s="2"/>
      <c r="B39" s="8"/>
      <c r="C39" s="8"/>
      <c r="D39" s="2"/>
      <c r="E39" s="8"/>
      <c r="F39" s="8"/>
      <c r="G39" s="8"/>
      <c r="H39" s="8"/>
      <c r="I39" s="8"/>
      <c r="J39" s="2"/>
      <c r="K39" s="2"/>
      <c r="L39" s="2"/>
      <c r="M39" s="2"/>
      <c r="N39" s="2"/>
      <c r="O39" s="2"/>
      <c r="P39" s="2"/>
    </row>
    <row r="40" spans="1:16" x14ac:dyDescent="0.2">
      <c r="A40" s="9"/>
      <c r="B40" s="8"/>
      <c r="C40" s="8"/>
      <c r="D40" s="2"/>
      <c r="E40" s="8"/>
      <c r="F40" s="8"/>
      <c r="G40" s="8"/>
      <c r="H40" s="8"/>
      <c r="I40" s="8"/>
      <c r="J40" s="2"/>
      <c r="K40" s="2"/>
      <c r="L40" s="2"/>
      <c r="M40" s="2"/>
      <c r="N40" s="2"/>
      <c r="O40" s="2"/>
      <c r="P40" s="2"/>
    </row>
    <row r="41" spans="1:16" x14ac:dyDescent="0.2">
      <c r="A41" s="2"/>
      <c r="B41" s="8"/>
      <c r="C41" s="8"/>
      <c r="D41" s="2"/>
      <c r="E41" s="8"/>
      <c r="F41" s="8"/>
      <c r="G41" s="8"/>
      <c r="H41" s="8"/>
      <c r="I41" s="8"/>
      <c r="J41" s="2"/>
      <c r="K41" s="2"/>
      <c r="L41" s="2"/>
      <c r="M41" s="2"/>
      <c r="N41" s="2"/>
      <c r="O41" s="2"/>
      <c r="P41" s="2"/>
    </row>
    <row r="42" spans="1:16" x14ac:dyDescent="0.2">
      <c r="A42" s="2"/>
      <c r="B42" s="8"/>
      <c r="C42" s="8"/>
      <c r="D42" s="2"/>
      <c r="E42" s="8"/>
      <c r="F42" s="8"/>
      <c r="G42" s="8"/>
      <c r="H42" s="8"/>
      <c r="I42" s="8"/>
      <c r="J42" s="2"/>
      <c r="K42" s="2"/>
      <c r="L42" s="2"/>
      <c r="M42" s="2"/>
      <c r="N42" s="2"/>
      <c r="O42" s="2"/>
      <c r="P42" s="2"/>
    </row>
    <row r="43" spans="1:16" x14ac:dyDescent="0.2">
      <c r="A43" s="2"/>
      <c r="B43" s="8"/>
      <c r="C43" s="8"/>
      <c r="D43" s="2"/>
      <c r="E43" s="8"/>
      <c r="F43" s="8"/>
      <c r="G43" s="8"/>
      <c r="H43" s="8"/>
      <c r="I43" s="8"/>
      <c r="J43" s="2"/>
      <c r="K43" s="2"/>
      <c r="L43" s="2"/>
      <c r="M43" s="2"/>
      <c r="N43" s="2"/>
      <c r="O43" s="2"/>
      <c r="P43" s="2"/>
    </row>
    <row r="44" spans="1:16" x14ac:dyDescent="0.2">
      <c r="A44" s="2"/>
      <c r="B44" s="8"/>
      <c r="C44" s="8"/>
      <c r="D44" s="2"/>
      <c r="E44" s="8"/>
      <c r="F44" s="8"/>
      <c r="G44" s="8"/>
      <c r="H44" s="8"/>
      <c r="I44" s="8"/>
      <c r="J44" s="2"/>
      <c r="K44" s="2"/>
      <c r="L44" s="2"/>
      <c r="M44" s="2"/>
      <c r="N44" s="2"/>
      <c r="O44" s="2"/>
      <c r="P44" s="2"/>
    </row>
    <row r="45" spans="1:16" x14ac:dyDescent="0.2">
      <c r="A45" s="2"/>
      <c r="B45" s="8"/>
      <c r="C45" s="8"/>
      <c r="D45" s="2"/>
      <c r="E45" s="8"/>
      <c r="F45" s="8"/>
      <c r="G45" s="8"/>
      <c r="H45" s="8"/>
      <c r="I45" s="8"/>
      <c r="J45" s="2"/>
      <c r="K45" s="2"/>
      <c r="L45" s="2"/>
      <c r="M45" s="2"/>
      <c r="N45" s="2"/>
      <c r="O45" s="2"/>
      <c r="P45" s="2"/>
    </row>
    <row r="46" spans="1:16" x14ac:dyDescent="0.2">
      <c r="A46" s="2"/>
      <c r="B46" s="8"/>
      <c r="C46" s="8"/>
      <c r="D46" s="2"/>
      <c r="E46" s="8"/>
      <c r="F46" s="8"/>
      <c r="G46" s="8"/>
      <c r="H46" s="8"/>
      <c r="I46" s="8"/>
      <c r="J46" s="2"/>
      <c r="K46" s="2"/>
      <c r="L46" s="2"/>
      <c r="M46" s="2"/>
      <c r="N46" s="2"/>
      <c r="O46" s="2"/>
      <c r="P46" s="2"/>
    </row>
    <row r="47" spans="1:16" x14ac:dyDescent="0.2">
      <c r="A47" s="2"/>
      <c r="B47" s="8"/>
      <c r="C47" s="8"/>
      <c r="D47" s="2"/>
      <c r="E47" s="8"/>
      <c r="F47" s="8"/>
      <c r="G47" s="8"/>
      <c r="H47" s="8"/>
      <c r="I47" s="8"/>
      <c r="J47" s="2"/>
      <c r="K47" s="2"/>
      <c r="L47" s="2"/>
      <c r="M47" s="2"/>
      <c r="N47" s="2"/>
      <c r="O47" s="2"/>
      <c r="P47" s="2"/>
    </row>
    <row r="48" spans="1:16" x14ac:dyDescent="0.2">
      <c r="A48" s="2"/>
      <c r="B48" s="8"/>
      <c r="C48" s="8"/>
      <c r="D48" s="2"/>
      <c r="E48" s="8"/>
      <c r="F48" s="8"/>
      <c r="G48" s="8"/>
      <c r="H48" s="8"/>
      <c r="I48" s="8"/>
      <c r="J48" s="2"/>
      <c r="K48" s="2"/>
      <c r="L48" s="2"/>
      <c r="M48" s="2"/>
      <c r="N48" s="2"/>
      <c r="O48" s="2"/>
      <c r="P48" s="2"/>
    </row>
    <row r="49" spans="1:16" x14ac:dyDescent="0.2">
      <c r="A49" s="2"/>
      <c r="B49" s="8"/>
      <c r="C49" s="8"/>
      <c r="D49" s="2"/>
      <c r="E49" s="8"/>
      <c r="F49" s="8"/>
      <c r="G49" s="8"/>
      <c r="H49" s="8"/>
      <c r="I49" s="8"/>
      <c r="J49" s="2"/>
      <c r="K49" s="2"/>
      <c r="L49" s="2"/>
      <c r="M49" s="2"/>
      <c r="N49" s="2"/>
      <c r="O49" s="2"/>
      <c r="P49" s="2"/>
    </row>
    <row r="50" spans="1:16" x14ac:dyDescent="0.2">
      <c r="A50" s="2"/>
      <c r="B50" s="8"/>
      <c r="C50" s="8"/>
      <c r="D50" s="2"/>
      <c r="E50" s="8"/>
      <c r="F50" s="8"/>
      <c r="G50" s="8"/>
      <c r="H50" s="8"/>
      <c r="I50" s="8"/>
      <c r="J50" s="2"/>
      <c r="K50" s="2"/>
      <c r="L50" s="2"/>
      <c r="M50" s="2"/>
      <c r="N50" s="2"/>
      <c r="O50" s="2"/>
      <c r="P50" s="2"/>
    </row>
    <row r="51" spans="1:16" x14ac:dyDescent="0.2">
      <c r="A51" s="2"/>
      <c r="B51" s="8"/>
      <c r="C51" s="8"/>
      <c r="D51" s="2"/>
      <c r="E51" s="8"/>
      <c r="F51" s="8"/>
      <c r="G51" s="8"/>
      <c r="H51" s="8"/>
      <c r="I51" s="8"/>
      <c r="J51" s="2"/>
      <c r="K51" s="2"/>
      <c r="L51" s="2"/>
      <c r="M51" s="2"/>
      <c r="N51" s="2"/>
      <c r="O51" s="2"/>
      <c r="P51" s="2"/>
    </row>
    <row r="52" spans="1:16" x14ac:dyDescent="0.2">
      <c r="A52" s="2"/>
      <c r="B52" s="8"/>
      <c r="C52" s="8"/>
      <c r="D52" s="2"/>
      <c r="E52" s="8"/>
      <c r="F52" s="8"/>
      <c r="G52" s="8"/>
      <c r="H52" s="8"/>
      <c r="I52" s="8"/>
      <c r="J52" s="2"/>
      <c r="K52" s="2"/>
      <c r="L52" s="2"/>
      <c r="M52" s="2"/>
      <c r="N52" s="2"/>
      <c r="O52" s="2"/>
      <c r="P52" s="2"/>
    </row>
    <row r="53" spans="1:16" x14ac:dyDescent="0.2">
      <c r="A53" s="2"/>
      <c r="B53" s="8"/>
      <c r="C53" s="8"/>
      <c r="D53" s="2"/>
      <c r="E53" s="8"/>
      <c r="F53" s="8"/>
      <c r="G53" s="8"/>
      <c r="H53" s="8"/>
      <c r="I53" s="8"/>
      <c r="J53" s="2"/>
      <c r="K53" s="2"/>
      <c r="L53" s="2"/>
      <c r="M53" s="2"/>
      <c r="N53" s="2"/>
      <c r="O53" s="2"/>
      <c r="P53" s="2"/>
    </row>
    <row r="54" spans="1:16" x14ac:dyDescent="0.2">
      <c r="A54" s="2"/>
      <c r="B54" s="8"/>
      <c r="C54" s="8"/>
      <c r="D54" s="2"/>
      <c r="E54" s="8"/>
      <c r="F54" s="8"/>
      <c r="G54" s="8"/>
      <c r="H54" s="8"/>
      <c r="I54" s="8"/>
      <c r="J54" s="2"/>
      <c r="K54" s="2"/>
      <c r="L54" s="2"/>
      <c r="M54" s="2"/>
      <c r="N54" s="2"/>
      <c r="O54" s="2"/>
      <c r="P54" s="2"/>
    </row>
    <row r="55" spans="1:16" x14ac:dyDescent="0.2">
      <c r="A55" s="2"/>
      <c r="B55" s="8"/>
      <c r="C55" s="8"/>
      <c r="D55" s="2"/>
      <c r="E55" s="8"/>
      <c r="F55" s="8"/>
      <c r="G55" s="8"/>
      <c r="H55" s="8"/>
      <c r="I55" s="8"/>
      <c r="J55" s="2"/>
      <c r="K55" s="2"/>
      <c r="L55" s="2"/>
      <c r="M55" s="2"/>
      <c r="N55" s="2"/>
      <c r="O55" s="2"/>
      <c r="P55" s="2"/>
    </row>
    <row r="56" spans="1:16" x14ac:dyDescent="0.2">
      <c r="A56" s="2"/>
      <c r="B56" s="8"/>
      <c r="C56" s="8"/>
      <c r="D56" s="2"/>
      <c r="E56" s="8"/>
      <c r="F56" s="8"/>
      <c r="G56" s="8"/>
      <c r="H56" s="8"/>
      <c r="I56" s="8"/>
      <c r="J56" s="2"/>
      <c r="K56" s="2"/>
      <c r="L56" s="2"/>
      <c r="M56" s="2"/>
      <c r="N56" s="2"/>
      <c r="O56" s="2"/>
      <c r="P56" s="2"/>
    </row>
    <row r="57" spans="1:16" x14ac:dyDescent="0.2">
      <c r="A57" s="2"/>
      <c r="B57" s="8"/>
      <c r="C57" s="8"/>
      <c r="D57" s="2"/>
      <c r="E57" s="8"/>
      <c r="F57" s="8"/>
      <c r="G57" s="8"/>
      <c r="H57" s="8"/>
      <c r="I57" s="8"/>
      <c r="J57" s="2"/>
      <c r="K57" s="2"/>
      <c r="L57" s="2"/>
      <c r="M57" s="2"/>
      <c r="N57" s="2"/>
      <c r="O57" s="2"/>
      <c r="P57" s="2"/>
    </row>
    <row r="58" spans="1:16" x14ac:dyDescent="0.2">
      <c r="A58" s="2"/>
      <c r="B58" s="8"/>
      <c r="C58" s="8"/>
      <c r="D58" s="2"/>
      <c r="E58" s="8"/>
      <c r="F58" s="8"/>
      <c r="G58" s="8"/>
      <c r="H58" s="8"/>
      <c r="I58" s="8"/>
      <c r="J58" s="2"/>
      <c r="K58" s="2"/>
      <c r="L58" s="2"/>
      <c r="M58" s="2"/>
      <c r="N58" s="2"/>
      <c r="O58" s="2"/>
      <c r="P58" s="2"/>
    </row>
    <row r="59" spans="1:16" x14ac:dyDescent="0.2">
      <c r="A59" s="2"/>
      <c r="B59" s="8"/>
      <c r="C59" s="8"/>
      <c r="D59" s="2"/>
      <c r="E59" s="8"/>
      <c r="F59" s="8"/>
      <c r="G59" s="8"/>
      <c r="H59" s="8"/>
      <c r="I59" s="8"/>
      <c r="J59" s="2"/>
      <c r="K59" s="2"/>
      <c r="L59" s="2"/>
      <c r="M59" s="2"/>
      <c r="N59" s="2"/>
      <c r="O59" s="2"/>
      <c r="P59" s="2"/>
    </row>
    <row r="60" spans="1:16" x14ac:dyDescent="0.2">
      <c r="A60" s="2"/>
      <c r="B60" s="8"/>
      <c r="C60" s="8"/>
      <c r="D60" s="2"/>
      <c r="E60" s="8"/>
      <c r="F60" s="8"/>
      <c r="G60" s="8"/>
      <c r="H60" s="8"/>
      <c r="I60" s="8"/>
      <c r="J60" s="2"/>
      <c r="K60" s="2"/>
      <c r="L60" s="2"/>
      <c r="M60" s="2"/>
      <c r="N60" s="2"/>
      <c r="O60" s="2"/>
      <c r="P60" s="2"/>
    </row>
    <row r="61" spans="1:16" x14ac:dyDescent="0.2">
      <c r="A61" s="2"/>
      <c r="B61" s="8"/>
      <c r="C61" s="8"/>
      <c r="D61" s="2"/>
      <c r="E61" s="8"/>
      <c r="F61" s="8"/>
      <c r="G61" s="8"/>
      <c r="H61" s="8"/>
      <c r="I61" s="8"/>
      <c r="J61" s="2"/>
      <c r="K61" s="2"/>
      <c r="L61" s="2"/>
      <c r="M61" s="2"/>
      <c r="N61" s="2"/>
      <c r="O61" s="2"/>
      <c r="P61" s="2"/>
    </row>
    <row r="62" spans="1:16" x14ac:dyDescent="0.2">
      <c r="A62" s="2"/>
      <c r="B62" s="8"/>
      <c r="C62" s="8"/>
      <c r="D62" s="2"/>
      <c r="E62" s="8"/>
      <c r="F62" s="8"/>
      <c r="G62" s="8"/>
      <c r="H62" s="8"/>
      <c r="I62" s="8"/>
      <c r="J62" s="2"/>
      <c r="K62" s="2"/>
      <c r="L62" s="2"/>
      <c r="M62" s="2"/>
      <c r="N62" s="2"/>
      <c r="O62" s="2"/>
      <c r="P62" s="2"/>
    </row>
    <row r="63" spans="1:16" x14ac:dyDescent="0.2">
      <c r="A63" s="2"/>
      <c r="B63" s="8"/>
      <c r="C63" s="8"/>
      <c r="D63" s="2"/>
      <c r="E63" s="8"/>
      <c r="F63" s="8"/>
      <c r="G63" s="8"/>
      <c r="H63" s="8"/>
      <c r="I63" s="8"/>
      <c r="J63" s="2"/>
      <c r="K63" s="2"/>
      <c r="L63" s="2"/>
      <c r="M63" s="2"/>
      <c r="N63" s="2"/>
      <c r="O63" s="2"/>
      <c r="P63" s="2"/>
    </row>
    <row r="64" spans="1:16" x14ac:dyDescent="0.2">
      <c r="A64" s="2"/>
      <c r="B64" s="8"/>
      <c r="C64" s="8"/>
      <c r="D64" s="2"/>
      <c r="E64" s="8"/>
      <c r="F64" s="8"/>
      <c r="G64" s="8"/>
      <c r="H64" s="8"/>
      <c r="I64" s="8"/>
      <c r="J64" s="2"/>
      <c r="K64" s="2"/>
      <c r="L64" s="2"/>
      <c r="M64" s="2"/>
      <c r="N64" s="2"/>
      <c r="O64" s="2"/>
      <c r="P64" s="2"/>
    </row>
    <row r="65" spans="1:16" x14ac:dyDescent="0.2">
      <c r="A65" s="2"/>
      <c r="B65" s="8"/>
      <c r="C65" s="8"/>
      <c r="D65" s="2"/>
      <c r="E65" s="8"/>
      <c r="F65" s="8"/>
      <c r="G65" s="8"/>
      <c r="H65" s="8"/>
      <c r="I65" s="8"/>
      <c r="J65" s="2"/>
      <c r="K65" s="2"/>
      <c r="L65" s="2"/>
      <c r="M65" s="2"/>
      <c r="N65" s="2"/>
      <c r="O65" s="2"/>
      <c r="P65" s="2"/>
    </row>
    <row r="66" spans="1:16" x14ac:dyDescent="0.2">
      <c r="A66" s="2"/>
      <c r="B66" s="8"/>
      <c r="C66" s="8"/>
      <c r="D66" s="2"/>
      <c r="E66" s="8"/>
      <c r="F66" s="8"/>
      <c r="G66" s="8"/>
      <c r="H66" s="8"/>
      <c r="I66" s="8"/>
      <c r="J66" s="2"/>
      <c r="K66" s="2"/>
      <c r="L66" s="2"/>
      <c r="M66" s="2"/>
      <c r="N66" s="2"/>
      <c r="O66" s="2"/>
      <c r="P66" s="2"/>
    </row>
    <row r="67" spans="1:16" x14ac:dyDescent="0.2">
      <c r="A67" s="2"/>
      <c r="B67" s="8"/>
      <c r="C67" s="8"/>
      <c r="D67" s="2"/>
      <c r="E67" s="8"/>
      <c r="F67" s="8"/>
      <c r="G67" s="8"/>
      <c r="H67" s="8"/>
      <c r="I67" s="8"/>
      <c r="J67" s="2"/>
      <c r="K67" s="2"/>
      <c r="L67" s="2"/>
      <c r="M67" s="2"/>
      <c r="N67" s="2"/>
      <c r="O67" s="2"/>
      <c r="P67" s="2"/>
    </row>
    <row r="68" spans="1:16" x14ac:dyDescent="0.2">
      <c r="A68" s="2"/>
      <c r="B68" s="8"/>
      <c r="C68" s="8"/>
      <c r="D68" s="2"/>
      <c r="E68" s="8"/>
      <c r="F68" s="8"/>
      <c r="G68" s="8"/>
      <c r="H68" s="8"/>
      <c r="I68" s="8"/>
      <c r="J68" s="2"/>
      <c r="K68" s="2"/>
      <c r="L68" s="2"/>
      <c r="M68" s="2"/>
      <c r="N68" s="2"/>
      <c r="O68" s="2"/>
      <c r="P68" s="2"/>
    </row>
    <row r="69" spans="1:16" x14ac:dyDescent="0.2">
      <c r="A69" s="2"/>
      <c r="B69" s="8"/>
      <c r="C69" s="8"/>
      <c r="D69" s="2"/>
      <c r="E69" s="8"/>
      <c r="F69" s="8"/>
      <c r="G69" s="8"/>
      <c r="H69" s="8"/>
      <c r="I69" s="8"/>
      <c r="J69" s="2"/>
      <c r="K69" s="2"/>
      <c r="L69" s="2"/>
      <c r="M69" s="2"/>
      <c r="N69" s="2"/>
      <c r="O69" s="2"/>
      <c r="P69" s="2"/>
    </row>
    <row r="70" spans="1:16" x14ac:dyDescent="0.2">
      <c r="A70" s="2"/>
      <c r="B70" s="8"/>
      <c r="C70" s="8"/>
      <c r="D70" s="2"/>
      <c r="E70" s="8"/>
      <c r="F70" s="8"/>
      <c r="G70" s="8"/>
      <c r="H70" s="8"/>
      <c r="I70" s="8"/>
      <c r="J70" s="2"/>
      <c r="K70" s="2"/>
      <c r="L70" s="2"/>
      <c r="M70" s="2"/>
      <c r="N70" s="2"/>
      <c r="O70" s="2"/>
      <c r="P70" s="2"/>
    </row>
    <row r="71" spans="1:16" x14ac:dyDescent="0.2">
      <c r="A71" s="2"/>
      <c r="B71" s="8"/>
      <c r="C71" s="8"/>
      <c r="D71" s="2"/>
      <c r="E71" s="8"/>
      <c r="F71" s="8"/>
      <c r="G71" s="8"/>
      <c r="H71" s="8"/>
      <c r="I71" s="8"/>
      <c r="J71" s="2"/>
      <c r="K71" s="2"/>
      <c r="L71" s="2"/>
      <c r="M71" s="2"/>
      <c r="N71" s="2"/>
      <c r="O71" s="2"/>
      <c r="P71" s="2"/>
    </row>
    <row r="72" spans="1:16" x14ac:dyDescent="0.2">
      <c r="A72" s="2"/>
      <c r="B72" s="8"/>
      <c r="C72" s="8"/>
      <c r="D72" s="2"/>
      <c r="E72" s="8"/>
      <c r="F72" s="8"/>
      <c r="G72" s="8"/>
      <c r="H72" s="8"/>
      <c r="I72" s="8"/>
      <c r="J72" s="2"/>
      <c r="K72" s="2"/>
      <c r="L72" s="2"/>
      <c r="M72" s="2"/>
      <c r="N72" s="2"/>
      <c r="O72" s="2"/>
      <c r="P72" s="2"/>
    </row>
    <row r="73" spans="1:16" x14ac:dyDescent="0.2">
      <c r="A73" s="2"/>
      <c r="B73" s="8"/>
      <c r="C73" s="8"/>
      <c r="D73" s="2"/>
      <c r="E73" s="8"/>
      <c r="F73" s="8"/>
      <c r="G73" s="8"/>
      <c r="H73" s="8"/>
      <c r="I73" s="8"/>
      <c r="J73" s="2"/>
      <c r="K73" s="2"/>
      <c r="L73" s="2"/>
      <c r="M73" s="2"/>
      <c r="N73" s="2"/>
      <c r="O73" s="2"/>
      <c r="P73" s="2"/>
    </row>
    <row r="74" spans="1:16" x14ac:dyDescent="0.2">
      <c r="A74" s="2"/>
      <c r="B74" s="8"/>
      <c r="C74" s="8"/>
      <c r="D74" s="2"/>
      <c r="E74" s="8"/>
      <c r="F74" s="8"/>
      <c r="G74" s="8"/>
      <c r="H74" s="8"/>
      <c r="I74" s="8"/>
      <c r="J74" s="2"/>
      <c r="K74" s="2"/>
      <c r="L74" s="2"/>
      <c r="M74" s="2"/>
      <c r="N74" s="2"/>
      <c r="O74" s="2"/>
      <c r="P74" s="2"/>
    </row>
    <row r="75" spans="1:16" x14ac:dyDescent="0.2">
      <c r="A75" s="2"/>
      <c r="B75" s="8"/>
      <c r="C75" s="8"/>
      <c r="D75" s="2"/>
      <c r="E75" s="8"/>
      <c r="F75" s="8"/>
      <c r="G75" s="8"/>
      <c r="H75" s="8"/>
      <c r="I75" s="8"/>
      <c r="J75" s="2"/>
      <c r="K75" s="2"/>
      <c r="L75" s="2"/>
      <c r="M75" s="2"/>
      <c r="N75" s="2"/>
      <c r="O75" s="2"/>
      <c r="P75" s="2"/>
    </row>
    <row r="76" spans="1:16" x14ac:dyDescent="0.2">
      <c r="A76" s="2"/>
      <c r="B76" s="8"/>
      <c r="C76" s="8"/>
      <c r="D76" s="2"/>
      <c r="E76" s="8"/>
      <c r="F76" s="8"/>
      <c r="G76" s="8"/>
      <c r="H76" s="8"/>
      <c r="I76" s="8"/>
      <c r="J76" s="2"/>
      <c r="K76" s="2"/>
      <c r="L76" s="2"/>
      <c r="M76" s="2"/>
      <c r="N76" s="2"/>
      <c r="O76" s="2"/>
      <c r="P76" s="2"/>
    </row>
    <row r="77" spans="1:16" x14ac:dyDescent="0.2">
      <c r="A77" s="2"/>
      <c r="B77" s="8"/>
      <c r="C77" s="8"/>
      <c r="D77" s="2"/>
      <c r="E77" s="8"/>
      <c r="F77" s="8"/>
      <c r="G77" s="8"/>
      <c r="H77" s="8"/>
      <c r="I77" s="8"/>
      <c r="J77" s="2"/>
      <c r="K77" s="2"/>
      <c r="L77" s="2"/>
      <c r="M77" s="2"/>
      <c r="N77" s="2"/>
      <c r="O77" s="2"/>
      <c r="P77" s="2"/>
    </row>
    <row r="78" spans="1:16" x14ac:dyDescent="0.2">
      <c r="A78" s="2"/>
      <c r="B78" s="8"/>
      <c r="C78" s="8"/>
      <c r="D78" s="2"/>
      <c r="E78" s="8"/>
      <c r="F78" s="8"/>
      <c r="G78" s="8"/>
      <c r="H78" s="8"/>
      <c r="I78" s="8"/>
      <c r="J78" s="2"/>
      <c r="K78" s="2"/>
      <c r="L78" s="2"/>
      <c r="M78" s="2"/>
      <c r="N78" s="2"/>
      <c r="O78" s="2"/>
      <c r="P78" s="2"/>
    </row>
    <row r="79" spans="1:16" x14ac:dyDescent="0.2">
      <c r="A79" s="2"/>
      <c r="B79" s="8"/>
      <c r="C79" s="8"/>
      <c r="D79" s="2"/>
      <c r="E79" s="8"/>
      <c r="F79" s="8"/>
      <c r="G79" s="8"/>
      <c r="H79" s="8"/>
      <c r="I79" s="8"/>
      <c r="J79" s="2"/>
      <c r="K79" s="2"/>
      <c r="L79" s="2"/>
      <c r="M79" s="2"/>
      <c r="N79" s="2"/>
      <c r="O79" s="2"/>
      <c r="P79" s="2"/>
    </row>
    <row r="80" spans="1:16" x14ac:dyDescent="0.2">
      <c r="A80" s="2"/>
      <c r="B80" s="8"/>
      <c r="C80" s="8"/>
      <c r="D80" s="2"/>
      <c r="E80" s="8"/>
      <c r="F80" s="8"/>
      <c r="G80" s="8"/>
      <c r="H80" s="8"/>
      <c r="I80" s="8"/>
      <c r="J80" s="2"/>
      <c r="K80" s="2"/>
      <c r="L80" s="2"/>
      <c r="M80" s="2"/>
      <c r="N80" s="2"/>
      <c r="O80" s="2"/>
      <c r="P80" s="2"/>
    </row>
    <row r="81" spans="1:16" x14ac:dyDescent="0.2">
      <c r="A81" s="2"/>
      <c r="B81" s="8"/>
      <c r="C81" s="8"/>
      <c r="D81" s="2"/>
      <c r="E81" s="8"/>
      <c r="F81" s="8"/>
      <c r="G81" s="8"/>
      <c r="H81" s="8"/>
      <c r="I81" s="8"/>
      <c r="J81" s="2"/>
      <c r="K81" s="2"/>
      <c r="L81" s="2"/>
      <c r="M81" s="2"/>
      <c r="N81" s="2"/>
      <c r="O81" s="2"/>
      <c r="P81" s="2"/>
    </row>
    <row r="82" spans="1:16" x14ac:dyDescent="0.2">
      <c r="A82" s="2"/>
      <c r="B82" s="8"/>
      <c r="C82" s="8"/>
      <c r="D82" s="2"/>
      <c r="E82" s="8"/>
      <c r="F82" s="8"/>
      <c r="G82" s="8"/>
      <c r="H82" s="8"/>
      <c r="I82" s="8"/>
      <c r="J82" s="2"/>
      <c r="K82" s="2"/>
      <c r="L82" s="2"/>
      <c r="M82" s="2"/>
      <c r="N82" s="2"/>
      <c r="O82" s="2"/>
      <c r="P82" s="2"/>
    </row>
    <row r="83" spans="1:16" x14ac:dyDescent="0.2">
      <c r="A83" s="2"/>
      <c r="B83" s="8"/>
      <c r="C83" s="8"/>
      <c r="D83" s="2"/>
      <c r="E83" s="8"/>
      <c r="F83" s="8"/>
      <c r="G83" s="8"/>
      <c r="H83" s="8"/>
      <c r="I83" s="8"/>
      <c r="J83" s="2"/>
      <c r="K83" s="2"/>
      <c r="L83" s="2"/>
      <c r="M83" s="2"/>
      <c r="N83" s="2"/>
      <c r="O83" s="2"/>
      <c r="P83" s="2"/>
    </row>
    <row r="84" spans="1:16" x14ac:dyDescent="0.2">
      <c r="A84" s="2"/>
      <c r="B84" s="8"/>
      <c r="C84" s="8"/>
      <c r="D84" s="2"/>
      <c r="E84" s="8"/>
      <c r="F84" s="8"/>
      <c r="G84" s="8"/>
      <c r="H84" s="8"/>
      <c r="I84" s="8"/>
      <c r="J84" s="2"/>
      <c r="K84" s="2"/>
      <c r="L84" s="2"/>
      <c r="M84" s="2"/>
      <c r="N84" s="2"/>
      <c r="O84" s="2"/>
      <c r="P84" s="2"/>
    </row>
    <row r="85" spans="1:16" x14ac:dyDescent="0.2">
      <c r="A85" s="2"/>
      <c r="B85" s="8"/>
      <c r="C85" s="8"/>
      <c r="D85" s="2"/>
      <c r="E85" s="8"/>
      <c r="F85" s="8"/>
      <c r="G85" s="8"/>
      <c r="H85" s="8"/>
      <c r="I85" s="8"/>
      <c r="J85" s="2"/>
      <c r="K85" s="2"/>
      <c r="L85" s="2"/>
      <c r="M85" s="2"/>
      <c r="N85" s="2"/>
      <c r="O85" s="2"/>
      <c r="P85" s="2"/>
    </row>
    <row r="86" spans="1:16" x14ac:dyDescent="0.2">
      <c r="A86" s="2"/>
      <c r="B86" s="8"/>
      <c r="C86" s="8"/>
      <c r="D86" s="2"/>
      <c r="E86" s="8"/>
      <c r="F86" s="8"/>
      <c r="G86" s="8"/>
      <c r="H86" s="8"/>
      <c r="I86" s="8"/>
      <c r="J86" s="2"/>
      <c r="K86" s="2"/>
      <c r="L86" s="2"/>
      <c r="M86" s="2"/>
      <c r="N86" s="2"/>
      <c r="O86" s="2"/>
      <c r="P86" s="2"/>
    </row>
    <row r="87" spans="1:16" x14ac:dyDescent="0.2">
      <c r="A87" s="2"/>
      <c r="B87" s="8"/>
      <c r="C87" s="8"/>
      <c r="D87" s="2"/>
      <c r="E87" s="8"/>
      <c r="F87" s="8"/>
      <c r="G87" s="8"/>
      <c r="H87" s="8"/>
      <c r="I87" s="8"/>
      <c r="J87" s="2"/>
      <c r="K87" s="2"/>
      <c r="L87" s="2"/>
      <c r="M87" s="2"/>
      <c r="N87" s="2"/>
      <c r="O87" s="2"/>
      <c r="P87" s="2"/>
    </row>
    <row r="88" spans="1:16" x14ac:dyDescent="0.2">
      <c r="A88" s="2"/>
      <c r="B88" s="8"/>
      <c r="C88" s="8"/>
      <c r="D88" s="2"/>
      <c r="E88" s="8"/>
      <c r="F88" s="8"/>
      <c r="G88" s="8"/>
      <c r="H88" s="8"/>
      <c r="I88" s="8"/>
      <c r="J88" s="2"/>
      <c r="K88" s="2"/>
      <c r="L88" s="2"/>
      <c r="M88" s="2"/>
      <c r="N88" s="2"/>
      <c r="O88" s="2"/>
      <c r="P88" s="2"/>
    </row>
    <row r="89" spans="1:16" x14ac:dyDescent="0.2">
      <c r="A89" s="2"/>
      <c r="B89" s="8"/>
      <c r="C89" s="8"/>
      <c r="D89" s="2"/>
      <c r="E89" s="8"/>
      <c r="F89" s="8"/>
      <c r="G89" s="8"/>
      <c r="H89" s="8"/>
      <c r="I89" s="8"/>
      <c r="J89" s="2"/>
      <c r="K89" s="2"/>
      <c r="L89" s="2"/>
      <c r="M89" s="2"/>
      <c r="N89" s="2"/>
      <c r="O89" s="2"/>
      <c r="P89" s="2"/>
    </row>
    <row r="90" spans="1:16" x14ac:dyDescent="0.2">
      <c r="A90" s="2"/>
      <c r="B90" s="8"/>
      <c r="C90" s="8"/>
      <c r="D90" s="2"/>
      <c r="E90" s="8"/>
      <c r="F90" s="8"/>
      <c r="G90" s="8"/>
      <c r="H90" s="8"/>
      <c r="I90" s="8"/>
      <c r="J90" s="2"/>
      <c r="K90" s="2"/>
      <c r="L90" s="2"/>
      <c r="M90" s="2"/>
      <c r="N90" s="2"/>
      <c r="O90" s="2"/>
      <c r="P90" s="2"/>
    </row>
    <row r="91" spans="1:16" x14ac:dyDescent="0.2">
      <c r="A91" s="2"/>
      <c r="B91" s="8"/>
      <c r="C91" s="8"/>
      <c r="D91" s="2"/>
      <c r="E91" s="8"/>
      <c r="F91" s="8"/>
      <c r="G91" s="8"/>
      <c r="H91" s="8"/>
      <c r="I91" s="8"/>
      <c r="J91" s="2"/>
      <c r="K91" s="2"/>
      <c r="L91" s="2"/>
      <c r="M91" s="2"/>
      <c r="N91" s="2"/>
      <c r="O91" s="2"/>
      <c r="P91" s="2"/>
    </row>
    <row r="92" spans="1:16" x14ac:dyDescent="0.2">
      <c r="A92" s="2"/>
      <c r="B92" s="8"/>
      <c r="C92" s="8"/>
      <c r="D92" s="2"/>
      <c r="E92" s="8"/>
      <c r="F92" s="8"/>
      <c r="G92" s="8"/>
      <c r="H92" s="8"/>
      <c r="I92" s="8"/>
      <c r="J92" s="2"/>
      <c r="K92" s="2"/>
      <c r="L92" s="2"/>
      <c r="M92" s="2"/>
      <c r="N92" s="2"/>
      <c r="O92" s="2"/>
      <c r="P92" s="2"/>
    </row>
    <row r="93" spans="1:16" x14ac:dyDescent="0.2">
      <c r="A93" s="2"/>
      <c r="B93" s="8"/>
      <c r="C93" s="8"/>
      <c r="D93" s="2"/>
      <c r="E93" s="8"/>
      <c r="F93" s="8"/>
      <c r="G93" s="8"/>
      <c r="H93" s="8"/>
      <c r="I93" s="8"/>
      <c r="J93" s="2"/>
      <c r="K93" s="2"/>
      <c r="L93" s="2"/>
      <c r="M93" s="2"/>
      <c r="N93" s="2"/>
      <c r="O93" s="2"/>
      <c r="P93" s="2"/>
    </row>
    <row r="94" spans="1:16" x14ac:dyDescent="0.2">
      <c r="A94" s="2"/>
      <c r="B94" s="8"/>
      <c r="C94" s="8"/>
      <c r="D94" s="2"/>
      <c r="E94" s="8"/>
      <c r="F94" s="8"/>
      <c r="G94" s="8"/>
      <c r="H94" s="8"/>
      <c r="I94" s="8"/>
      <c r="J94" s="2"/>
      <c r="K94" s="2"/>
      <c r="L94" s="2"/>
      <c r="M94" s="2"/>
      <c r="N94" s="2"/>
      <c r="O94" s="2"/>
      <c r="P94" s="2"/>
    </row>
    <row r="95" spans="1:16" x14ac:dyDescent="0.2">
      <c r="A95" s="2"/>
      <c r="B95" s="8"/>
      <c r="C95" s="8"/>
      <c r="D95" s="2"/>
      <c r="E95" s="8"/>
      <c r="F95" s="8"/>
      <c r="G95" s="8"/>
      <c r="H95" s="8"/>
      <c r="I95" s="8"/>
      <c r="J95" s="2"/>
      <c r="K95" s="2"/>
      <c r="L95" s="2"/>
      <c r="M95" s="2"/>
      <c r="N95" s="2"/>
      <c r="O95" s="2"/>
      <c r="P95" s="2"/>
    </row>
    <row r="96" spans="1:16" x14ac:dyDescent="0.2">
      <c r="A96" s="2"/>
      <c r="B96" s="8"/>
      <c r="C96" s="8"/>
      <c r="D96" s="2"/>
      <c r="E96" s="8"/>
      <c r="F96" s="8"/>
      <c r="G96" s="8"/>
      <c r="H96" s="8"/>
      <c r="I96" s="8"/>
      <c r="J96" s="2"/>
      <c r="K96" s="2"/>
      <c r="L96" s="2"/>
      <c r="M96" s="2"/>
      <c r="N96" s="2"/>
      <c r="O96" s="2"/>
      <c r="P96" s="2"/>
    </row>
    <row r="97" spans="1:16" x14ac:dyDescent="0.2">
      <c r="A97" s="2"/>
      <c r="B97" s="8"/>
      <c r="C97" s="8"/>
      <c r="D97" s="2"/>
      <c r="E97" s="8"/>
      <c r="F97" s="8"/>
      <c r="G97" s="8"/>
      <c r="H97" s="8"/>
      <c r="I97" s="8"/>
      <c r="J97" s="2"/>
      <c r="K97" s="2"/>
      <c r="L97" s="2"/>
      <c r="M97" s="2"/>
      <c r="N97" s="2"/>
      <c r="O97" s="2"/>
      <c r="P97" s="2"/>
    </row>
    <row r="98" spans="1:16" x14ac:dyDescent="0.2">
      <c r="A98" s="2"/>
      <c r="B98" s="8"/>
      <c r="C98" s="8"/>
      <c r="D98" s="2"/>
      <c r="E98" s="8"/>
      <c r="F98" s="8"/>
      <c r="G98" s="8"/>
      <c r="H98" s="8"/>
      <c r="I98" s="8"/>
      <c r="J98" s="2"/>
      <c r="K98" s="2"/>
      <c r="L98" s="2"/>
      <c r="M98" s="2"/>
      <c r="N98" s="2"/>
      <c r="O98" s="2"/>
      <c r="P98" s="2"/>
    </row>
    <row r="99" spans="1:16" x14ac:dyDescent="0.2">
      <c r="A99" s="2"/>
      <c r="B99" s="8"/>
      <c r="C99" s="8"/>
      <c r="D99" s="2"/>
      <c r="E99" s="8"/>
      <c r="F99" s="8"/>
      <c r="G99" s="8"/>
      <c r="H99" s="8"/>
      <c r="I99" s="8"/>
      <c r="J99" s="2"/>
      <c r="K99" s="2"/>
      <c r="L99" s="2"/>
      <c r="M99" s="2"/>
      <c r="N99" s="2"/>
      <c r="O99" s="2"/>
      <c r="P99" s="2"/>
    </row>
    <row r="100" spans="1:16" x14ac:dyDescent="0.2">
      <c r="A100" s="2"/>
      <c r="B100" s="8"/>
      <c r="C100" s="8"/>
      <c r="D100" s="2"/>
      <c r="E100" s="8"/>
      <c r="F100" s="8"/>
      <c r="G100" s="8"/>
      <c r="H100" s="8"/>
      <c r="I100" s="8"/>
      <c r="J100" s="2"/>
      <c r="K100" s="2"/>
      <c r="L100" s="2"/>
      <c r="M100" s="2"/>
      <c r="N100" s="2"/>
      <c r="O100" s="2"/>
      <c r="P100" s="2"/>
    </row>
    <row r="101" spans="1:16" x14ac:dyDescent="0.2">
      <c r="A101" s="2"/>
      <c r="B101" s="8"/>
      <c r="C101" s="8"/>
      <c r="D101" s="2"/>
      <c r="E101" s="8"/>
      <c r="F101" s="8"/>
      <c r="G101" s="8"/>
      <c r="H101" s="8"/>
      <c r="I101" s="8"/>
      <c r="J101" s="2"/>
      <c r="K101" s="2"/>
      <c r="L101" s="2"/>
      <c r="M101" s="2"/>
      <c r="N101" s="2"/>
      <c r="O101" s="2"/>
      <c r="P101" s="2"/>
    </row>
    <row r="102" spans="1:16" x14ac:dyDescent="0.2">
      <c r="A102" s="2"/>
      <c r="B102" s="8"/>
      <c r="C102" s="8"/>
      <c r="D102" s="2"/>
      <c r="E102" s="8"/>
      <c r="F102" s="8"/>
      <c r="G102" s="8"/>
      <c r="H102" s="8"/>
      <c r="I102" s="8"/>
      <c r="J102" s="2"/>
      <c r="K102" s="2"/>
      <c r="L102" s="2"/>
      <c r="M102" s="2"/>
      <c r="N102" s="2"/>
      <c r="O102" s="2"/>
      <c r="P102" s="2"/>
    </row>
    <row r="103" spans="1:16" x14ac:dyDescent="0.2">
      <c r="A103" s="2"/>
      <c r="B103" s="8"/>
      <c r="C103" s="8"/>
      <c r="D103" s="2"/>
      <c r="E103" s="8"/>
      <c r="F103" s="8"/>
      <c r="G103" s="8"/>
      <c r="H103" s="8"/>
      <c r="I103" s="8"/>
      <c r="J103" s="2"/>
      <c r="K103" s="2"/>
      <c r="L103" s="2"/>
      <c r="M103" s="2"/>
      <c r="N103" s="2"/>
      <c r="O103" s="2"/>
      <c r="P103" s="2"/>
    </row>
    <row r="104" spans="1:16" x14ac:dyDescent="0.2">
      <c r="A104" s="2"/>
      <c r="B104" s="8"/>
      <c r="C104" s="8"/>
      <c r="D104" s="2"/>
      <c r="E104" s="8"/>
      <c r="F104" s="8"/>
      <c r="G104" s="8"/>
      <c r="H104" s="8"/>
      <c r="I104" s="8"/>
      <c r="J104" s="2"/>
      <c r="K104" s="2"/>
      <c r="L104" s="2"/>
      <c r="M104" s="2"/>
      <c r="N104" s="2"/>
      <c r="O104" s="2"/>
      <c r="P104" s="2"/>
    </row>
    <row r="105" spans="1:16" x14ac:dyDescent="0.2">
      <c r="A105" s="2"/>
      <c r="B105" s="8"/>
      <c r="C105" s="8"/>
      <c r="D105" s="2"/>
      <c r="E105" s="8"/>
      <c r="F105" s="8"/>
      <c r="G105" s="8"/>
      <c r="H105" s="8"/>
      <c r="I105" s="8"/>
      <c r="J105" s="2"/>
      <c r="K105" s="2"/>
      <c r="L105" s="2"/>
      <c r="M105" s="2"/>
      <c r="N105" s="2"/>
      <c r="O105" s="2"/>
      <c r="P105" s="2"/>
    </row>
    <row r="106" spans="1:16" x14ac:dyDescent="0.2">
      <c r="A106" s="2"/>
      <c r="B106" s="8"/>
      <c r="C106" s="8"/>
      <c r="D106" s="2"/>
      <c r="E106" s="8"/>
      <c r="F106" s="8"/>
      <c r="G106" s="8"/>
      <c r="H106" s="8"/>
      <c r="I106" s="8"/>
      <c r="J106" s="2"/>
      <c r="K106" s="2"/>
      <c r="L106" s="2"/>
      <c r="M106" s="2"/>
      <c r="N106" s="2"/>
      <c r="O106" s="2"/>
      <c r="P106" s="2"/>
    </row>
    <row r="107" spans="1:16" x14ac:dyDescent="0.2">
      <c r="A107" s="2"/>
      <c r="B107" s="8"/>
      <c r="C107" s="8"/>
      <c r="D107" s="2"/>
      <c r="E107" s="8"/>
      <c r="F107" s="8"/>
      <c r="G107" s="8"/>
      <c r="H107" s="8"/>
      <c r="I107" s="8"/>
      <c r="J107" s="2"/>
      <c r="K107" s="2"/>
      <c r="L107" s="2"/>
      <c r="M107" s="2"/>
      <c r="N107" s="2"/>
      <c r="O107" s="2"/>
      <c r="P107" s="2"/>
    </row>
    <row r="108" spans="1:16" x14ac:dyDescent="0.2">
      <c r="A108" s="2"/>
      <c r="B108" s="8"/>
      <c r="C108" s="8"/>
      <c r="D108" s="2"/>
      <c r="E108" s="8"/>
      <c r="F108" s="8"/>
      <c r="G108" s="8"/>
      <c r="H108" s="8"/>
      <c r="I108" s="8"/>
      <c r="J108" s="2"/>
      <c r="K108" s="2"/>
      <c r="L108" s="2"/>
      <c r="M108" s="2"/>
      <c r="N108" s="2"/>
      <c r="O108" s="2"/>
      <c r="P108" s="2"/>
    </row>
    <row r="109" spans="1:16" x14ac:dyDescent="0.2">
      <c r="A109" s="2"/>
      <c r="B109" s="8"/>
      <c r="C109" s="8"/>
      <c r="D109" s="2"/>
      <c r="E109" s="8"/>
      <c r="F109" s="8"/>
      <c r="G109" s="8"/>
      <c r="H109" s="8"/>
      <c r="I109" s="8"/>
      <c r="J109" s="2"/>
      <c r="K109" s="2"/>
      <c r="L109" s="2"/>
      <c r="M109" s="2"/>
      <c r="N109" s="2"/>
      <c r="O109" s="2"/>
      <c r="P109" s="2"/>
    </row>
    <row r="110" spans="1:16" x14ac:dyDescent="0.2">
      <c r="A110" s="2"/>
      <c r="B110" s="8"/>
      <c r="C110" s="8"/>
      <c r="D110" s="2"/>
      <c r="E110" s="8"/>
      <c r="F110" s="8"/>
      <c r="G110" s="8"/>
      <c r="H110" s="8"/>
      <c r="I110" s="8"/>
      <c r="J110" s="2"/>
      <c r="K110" s="2"/>
      <c r="L110" s="2"/>
      <c r="M110" s="2"/>
      <c r="N110" s="2"/>
      <c r="O110" s="2"/>
      <c r="P110" s="2"/>
    </row>
    <row r="111" spans="1:16" x14ac:dyDescent="0.2">
      <c r="A111" s="2"/>
      <c r="B111" s="8"/>
      <c r="C111" s="8"/>
      <c r="D111" s="2"/>
      <c r="E111" s="8"/>
      <c r="F111" s="8"/>
      <c r="G111" s="8"/>
      <c r="H111" s="8"/>
      <c r="I111" s="8"/>
      <c r="J111" s="2"/>
      <c r="K111" s="2"/>
      <c r="L111" s="2"/>
      <c r="M111" s="2"/>
      <c r="N111" s="2"/>
      <c r="O111" s="2"/>
      <c r="P111" s="2"/>
    </row>
    <row r="112" spans="1:16" x14ac:dyDescent="0.2">
      <c r="A112" s="2"/>
      <c r="B112" s="8"/>
      <c r="C112" s="8"/>
      <c r="D112" s="2"/>
      <c r="E112" s="8"/>
      <c r="F112" s="8"/>
      <c r="G112" s="8"/>
      <c r="H112" s="8"/>
      <c r="I112" s="8"/>
      <c r="J112" s="2"/>
      <c r="K112" s="2"/>
      <c r="L112" s="2"/>
      <c r="M112" s="2"/>
      <c r="N112" s="2"/>
      <c r="O112" s="2"/>
      <c r="P112" s="2"/>
    </row>
    <row r="113" spans="1:16" x14ac:dyDescent="0.2">
      <c r="A113" s="2"/>
      <c r="B113" s="8"/>
      <c r="C113" s="8"/>
      <c r="D113" s="2"/>
      <c r="E113" s="8"/>
      <c r="F113" s="8"/>
      <c r="G113" s="8"/>
      <c r="H113" s="8"/>
      <c r="I113" s="8"/>
      <c r="J113" s="2"/>
      <c r="K113" s="2"/>
      <c r="L113" s="2"/>
      <c r="M113" s="2"/>
      <c r="N113" s="2"/>
      <c r="O113" s="2"/>
      <c r="P113" s="2"/>
    </row>
    <row r="114" spans="1:16" x14ac:dyDescent="0.2">
      <c r="A114" s="2"/>
      <c r="B114" s="8"/>
      <c r="C114" s="8"/>
      <c r="D114" s="2"/>
      <c r="E114" s="8"/>
      <c r="F114" s="8"/>
      <c r="G114" s="8"/>
      <c r="H114" s="8"/>
      <c r="I114" s="8"/>
      <c r="J114" s="2"/>
      <c r="K114" s="2"/>
      <c r="L114" s="2"/>
      <c r="M114" s="2"/>
      <c r="N114" s="2"/>
      <c r="O114" s="2"/>
      <c r="P114" s="2"/>
    </row>
    <row r="115" spans="1:16" x14ac:dyDescent="0.2">
      <c r="A115" s="2"/>
      <c r="B115" s="8"/>
      <c r="C115" s="8"/>
      <c r="D115" s="2"/>
      <c r="E115" s="8"/>
      <c r="F115" s="8"/>
      <c r="G115" s="8"/>
      <c r="H115" s="8"/>
      <c r="I115" s="8"/>
      <c r="J115" s="2"/>
      <c r="K115" s="2"/>
      <c r="L115" s="2"/>
      <c r="M115" s="2"/>
      <c r="N115" s="2"/>
      <c r="O115" s="2"/>
      <c r="P115" s="2"/>
    </row>
    <row r="116" spans="1:16" x14ac:dyDescent="0.2">
      <c r="A116" s="2"/>
      <c r="B116" s="8"/>
      <c r="C116" s="8"/>
      <c r="D116" s="2"/>
      <c r="E116" s="8"/>
      <c r="F116" s="8"/>
      <c r="G116" s="8"/>
      <c r="H116" s="8"/>
      <c r="I116" s="8"/>
      <c r="J116" s="2"/>
      <c r="K116" s="2"/>
      <c r="L116" s="2"/>
      <c r="M116" s="2"/>
      <c r="N116" s="2"/>
      <c r="O116" s="2"/>
      <c r="P116" s="2"/>
    </row>
    <row r="117" spans="1:16" x14ac:dyDescent="0.2">
      <c r="A117" s="2"/>
      <c r="B117" s="8"/>
      <c r="C117" s="8"/>
      <c r="D117" s="2"/>
      <c r="E117" s="8"/>
      <c r="F117" s="8"/>
      <c r="G117" s="8"/>
      <c r="H117" s="8"/>
      <c r="I117" s="8"/>
      <c r="J117" s="2"/>
      <c r="K117" s="2"/>
      <c r="L117" s="2"/>
      <c r="M117" s="2"/>
      <c r="N117" s="2"/>
      <c r="O117" s="2"/>
      <c r="P117" s="2"/>
    </row>
    <row r="118" spans="1:16" x14ac:dyDescent="0.2">
      <c r="A118" s="2"/>
      <c r="B118" s="8"/>
      <c r="C118" s="8"/>
      <c r="D118" s="2"/>
      <c r="E118" s="8"/>
      <c r="F118" s="8"/>
      <c r="G118" s="8"/>
      <c r="H118" s="8"/>
      <c r="I118" s="8"/>
      <c r="J118" s="2"/>
      <c r="K118" s="2"/>
      <c r="L118" s="2"/>
      <c r="M118" s="2"/>
      <c r="N118" s="2"/>
      <c r="O118" s="2"/>
      <c r="P118" s="2"/>
    </row>
    <row r="119" spans="1:16" x14ac:dyDescent="0.2">
      <c r="A119" s="2"/>
      <c r="B119" s="8"/>
      <c r="C119" s="8"/>
      <c r="D119" s="2"/>
      <c r="E119" s="8"/>
      <c r="F119" s="8"/>
      <c r="G119" s="8"/>
      <c r="H119" s="8"/>
      <c r="I119" s="8"/>
      <c r="J119" s="2"/>
      <c r="K119" s="2"/>
      <c r="L119" s="2"/>
      <c r="M119" s="2"/>
      <c r="N119" s="2"/>
      <c r="O119" s="2"/>
      <c r="P119" s="2"/>
    </row>
    <row r="120" spans="1:16" x14ac:dyDescent="0.2">
      <c r="A120" s="2"/>
      <c r="B120" s="8"/>
      <c r="C120" s="8"/>
      <c r="D120" s="2"/>
      <c r="E120" s="8"/>
      <c r="F120" s="8"/>
      <c r="G120" s="8"/>
      <c r="H120" s="8"/>
      <c r="I120" s="8"/>
      <c r="J120" s="2"/>
      <c r="K120" s="2"/>
      <c r="L120" s="2"/>
      <c r="M120" s="2"/>
      <c r="N120" s="2"/>
      <c r="O120" s="2"/>
      <c r="P120" s="2"/>
    </row>
    <row r="121" spans="1:16" x14ac:dyDescent="0.2">
      <c r="A121" s="2"/>
      <c r="B121" s="8"/>
      <c r="C121" s="8"/>
    </row>
  </sheetData>
  <mergeCells count="29">
    <mergeCell ref="F29:Q30"/>
    <mergeCell ref="A31:B31"/>
    <mergeCell ref="L31:O31"/>
    <mergeCell ref="A34:B34"/>
    <mergeCell ref="G12:G16"/>
    <mergeCell ref="H12:H16"/>
    <mergeCell ref="I12:I16"/>
    <mergeCell ref="J12:J16"/>
    <mergeCell ref="K12:Q12"/>
    <mergeCell ref="K13:P13"/>
    <mergeCell ref="K14:L14"/>
    <mergeCell ref="M14:N14"/>
    <mergeCell ref="O14:P15"/>
    <mergeCell ref="Q14:Q15"/>
    <mergeCell ref="A12:A16"/>
    <mergeCell ref="B12:B16"/>
    <mergeCell ref="B1:D1"/>
    <mergeCell ref="A2:Q2"/>
    <mergeCell ref="A3:Q3"/>
    <mergeCell ref="C12:C16"/>
    <mergeCell ref="D12:D16"/>
    <mergeCell ref="E12:E16"/>
    <mergeCell ref="F12:F16"/>
    <mergeCell ref="A4:Q4"/>
    <mergeCell ref="A6:M6"/>
    <mergeCell ref="A7:F7"/>
    <mergeCell ref="A8:P8"/>
    <mergeCell ref="A9:Q10"/>
    <mergeCell ref="A11:P1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B1:AO85"/>
  <sheetViews>
    <sheetView workbookViewId="0">
      <selection activeCell="B4" sqref="B4:AD4"/>
    </sheetView>
  </sheetViews>
  <sheetFormatPr defaultColWidth="9.140625" defaultRowHeight="12.75" x14ac:dyDescent="0.2"/>
  <cols>
    <col min="1" max="1" width="9.140625" style="229"/>
    <col min="2" max="2" width="64.140625" style="229" customWidth="1"/>
    <col min="3" max="3" width="6.7109375" style="230" customWidth="1"/>
    <col min="4" max="4" width="5.85546875" style="230" customWidth="1"/>
    <col min="5" max="5" width="6.140625" style="229" customWidth="1"/>
    <col min="6" max="6" width="6.42578125" style="230" customWidth="1"/>
    <col min="7" max="7" width="5.7109375" style="230" customWidth="1"/>
    <col min="8" max="9" width="6.42578125" style="230" customWidth="1"/>
    <col min="10" max="10" width="5.7109375" style="230" customWidth="1"/>
    <col min="11" max="29" width="5.7109375" style="229" customWidth="1"/>
    <col min="30" max="30" width="6.28515625" style="229" customWidth="1"/>
    <col min="31" max="31" width="17.7109375" style="229" customWidth="1"/>
    <col min="32" max="32" width="10.7109375" style="229" bestFit="1" customWidth="1"/>
    <col min="33" max="33" width="10.42578125" style="229" bestFit="1" customWidth="1"/>
    <col min="34" max="37" width="9.140625" style="229"/>
    <col min="38" max="38" width="12.7109375" style="229" bestFit="1" customWidth="1"/>
    <col min="39" max="16384" width="9.140625" style="229"/>
  </cols>
  <sheetData>
    <row r="1" spans="2:37" ht="12.75" customHeight="1" x14ac:dyDescent="0.25">
      <c r="B1" s="238"/>
      <c r="C1" s="378"/>
      <c r="D1" s="378"/>
      <c r="E1" s="238"/>
      <c r="K1" s="382"/>
      <c r="X1" s="381"/>
      <c r="Y1" s="381"/>
      <c r="Z1" s="381"/>
      <c r="AA1" s="381"/>
      <c r="AB1" s="381"/>
      <c r="AC1" s="381"/>
      <c r="AD1" s="381"/>
      <c r="AE1" s="380"/>
      <c r="AF1" s="380"/>
      <c r="AG1" s="380"/>
      <c r="AH1" s="380"/>
      <c r="AI1" s="380"/>
      <c r="AJ1" s="380"/>
      <c r="AK1" s="380"/>
    </row>
    <row r="2" spans="2:37" ht="15.75" customHeight="1" x14ac:dyDescent="0.2">
      <c r="B2" s="1569" t="s">
        <v>321</v>
      </c>
      <c r="C2" s="1569"/>
      <c r="D2" s="1569"/>
      <c r="E2" s="1569"/>
      <c r="F2" s="1569"/>
      <c r="G2" s="1569"/>
      <c r="H2" s="1569"/>
      <c r="I2" s="1569"/>
      <c r="J2" s="1569"/>
      <c r="K2" s="1569"/>
      <c r="L2" s="1569"/>
      <c r="M2" s="1569"/>
      <c r="N2" s="1569"/>
      <c r="O2" s="1569"/>
      <c r="P2" s="1569"/>
      <c r="Q2" s="1569"/>
      <c r="R2" s="1569"/>
      <c r="S2" s="1569"/>
      <c r="T2" s="1569"/>
      <c r="U2" s="1569"/>
      <c r="V2" s="1569"/>
      <c r="W2" s="1569"/>
      <c r="X2" s="1569"/>
      <c r="Y2" s="1569"/>
      <c r="Z2" s="1569"/>
      <c r="AA2" s="1569"/>
      <c r="AB2" s="1569"/>
      <c r="AC2" s="1569"/>
      <c r="AD2" s="1569"/>
    </row>
    <row r="3" spans="2:37" ht="15.75" customHeight="1" x14ac:dyDescent="0.2">
      <c r="B3" s="1569" t="s">
        <v>4</v>
      </c>
      <c r="C3" s="1569"/>
      <c r="D3" s="1569"/>
      <c r="E3" s="1569"/>
      <c r="F3" s="1569"/>
      <c r="G3" s="1569"/>
      <c r="H3" s="1569"/>
      <c r="I3" s="1569"/>
      <c r="J3" s="1569"/>
      <c r="K3" s="1569"/>
      <c r="L3" s="1569"/>
      <c r="M3" s="1569"/>
      <c r="N3" s="1569"/>
      <c r="O3" s="1569"/>
      <c r="P3" s="1569"/>
      <c r="Q3" s="1569"/>
      <c r="R3" s="1569"/>
      <c r="S3" s="1569"/>
      <c r="T3" s="1569"/>
      <c r="U3" s="1569"/>
      <c r="V3" s="1569"/>
      <c r="W3" s="1569"/>
      <c r="X3" s="1569"/>
      <c r="Y3" s="1569"/>
      <c r="Z3" s="1569"/>
      <c r="AA3" s="1569"/>
      <c r="AB3" s="1569"/>
      <c r="AC3" s="1569"/>
      <c r="AD3" s="1569"/>
    </row>
    <row r="4" spans="2:37" ht="12.75" customHeight="1" x14ac:dyDescent="0.2">
      <c r="B4" s="1569" t="s">
        <v>38</v>
      </c>
      <c r="C4" s="1569"/>
      <c r="D4" s="1569"/>
      <c r="E4" s="1569"/>
      <c r="F4" s="1569"/>
      <c r="G4" s="1569"/>
      <c r="H4" s="1569"/>
      <c r="I4" s="1569"/>
      <c r="J4" s="1569"/>
      <c r="K4" s="1569"/>
      <c r="L4" s="1569"/>
      <c r="M4" s="1569"/>
      <c r="N4" s="1569"/>
      <c r="O4" s="1569"/>
      <c r="P4" s="1569"/>
      <c r="Q4" s="1569"/>
      <c r="R4" s="1569"/>
      <c r="S4" s="1569"/>
      <c r="T4" s="1569"/>
      <c r="U4" s="1569"/>
      <c r="V4" s="1569"/>
      <c r="W4" s="1569"/>
      <c r="X4" s="1569"/>
      <c r="Y4" s="1569"/>
      <c r="Z4" s="1569"/>
      <c r="AA4" s="1569"/>
      <c r="AB4" s="1569"/>
      <c r="AC4" s="1569"/>
      <c r="AD4" s="1569"/>
    </row>
    <row r="5" spans="2:37" ht="12.75" customHeight="1" x14ac:dyDescent="0.25">
      <c r="B5" s="218"/>
      <c r="C5" s="218"/>
      <c r="D5" s="218"/>
      <c r="E5" s="218"/>
      <c r="F5" s="218"/>
      <c r="G5" s="218"/>
      <c r="H5" s="218"/>
      <c r="I5" s="218"/>
      <c r="J5" s="218"/>
      <c r="K5" s="218"/>
      <c r="L5" s="218"/>
      <c r="M5" s="218"/>
      <c r="N5" s="218"/>
      <c r="O5" s="218"/>
      <c r="P5" s="218"/>
      <c r="Q5" s="218"/>
      <c r="R5" s="218"/>
      <c r="S5" s="218"/>
      <c r="T5" s="218"/>
      <c r="U5" s="218"/>
      <c r="V5" s="218"/>
      <c r="W5" s="218"/>
      <c r="X5" s="218"/>
      <c r="Y5" s="218"/>
      <c r="Z5" s="218"/>
      <c r="AA5" s="218"/>
      <c r="AB5" s="218"/>
      <c r="AC5" s="218"/>
    </row>
    <row r="6" spans="2:37" ht="17.25" customHeight="1" x14ac:dyDescent="0.25">
      <c r="B6" s="1574" t="s">
        <v>322</v>
      </c>
      <c r="C6" s="1574"/>
      <c r="D6" s="1574"/>
      <c r="E6" s="1574"/>
      <c r="F6" s="1574"/>
      <c r="G6" s="1574"/>
      <c r="H6" s="1574"/>
      <c r="I6" s="1574"/>
      <c r="J6" s="1574"/>
      <c r="K6" s="1574"/>
      <c r="L6" s="1574"/>
      <c r="M6" s="1574"/>
      <c r="N6" s="1574"/>
      <c r="O6" s="379"/>
      <c r="P6" s="379"/>
      <c r="Q6" s="379"/>
      <c r="R6" s="379"/>
      <c r="S6" s="379"/>
      <c r="T6" s="379"/>
      <c r="U6" s="379"/>
      <c r="V6" s="379"/>
      <c r="W6" s="379"/>
      <c r="X6" s="379"/>
      <c r="Y6" s="379"/>
      <c r="Z6" s="411"/>
    </row>
    <row r="7" spans="2:37" ht="15.75" customHeight="1" x14ac:dyDescent="0.25">
      <c r="B7" s="1574" t="s">
        <v>18</v>
      </c>
      <c r="C7" s="1574"/>
      <c r="D7" s="1574"/>
      <c r="E7" s="1574"/>
      <c r="F7" s="1574"/>
      <c r="G7" s="1574"/>
      <c r="H7" s="378"/>
      <c r="I7" s="378"/>
      <c r="J7" s="378"/>
      <c r="K7" s="238"/>
      <c r="L7" s="238"/>
      <c r="M7" s="238"/>
      <c r="N7" s="238"/>
      <c r="O7" s="238"/>
      <c r="P7" s="238"/>
      <c r="Q7" s="238"/>
      <c r="R7" s="238"/>
      <c r="S7" s="238"/>
      <c r="T7" s="238"/>
      <c r="U7" s="238"/>
      <c r="V7" s="238"/>
      <c r="W7" s="238"/>
      <c r="X7" s="238"/>
      <c r="Y7" s="238"/>
      <c r="Z7" s="411"/>
    </row>
    <row r="8" spans="2:37" ht="14.25" customHeight="1" x14ac:dyDescent="0.25">
      <c r="B8" s="1586" t="s">
        <v>93</v>
      </c>
      <c r="C8" s="1586"/>
      <c r="D8" s="1586"/>
      <c r="E8" s="1586"/>
      <c r="F8" s="1586"/>
      <c r="G8" s="1586"/>
      <c r="H8" s="1586"/>
      <c r="I8" s="1586"/>
      <c r="J8" s="1586"/>
      <c r="K8" s="1586"/>
      <c r="L8" s="1586"/>
      <c r="M8" s="1586"/>
      <c r="N8" s="1586"/>
      <c r="O8" s="1586"/>
      <c r="P8" s="1586"/>
      <c r="Q8" s="1586"/>
      <c r="R8" s="1586"/>
      <c r="S8" s="1586"/>
      <c r="T8" s="1586"/>
      <c r="U8" s="1586"/>
      <c r="V8" s="1586"/>
      <c r="W8" s="1586"/>
      <c r="X8" s="1586"/>
      <c r="Y8" s="1586"/>
      <c r="Z8" s="1586"/>
    </row>
    <row r="9" spans="2:37" ht="16.5" customHeight="1" thickBot="1" x14ac:dyDescent="0.3">
      <c r="B9" s="1583" t="s">
        <v>94</v>
      </c>
      <c r="C9" s="1583"/>
      <c r="D9" s="1583"/>
      <c r="E9" s="1583"/>
      <c r="F9" s="1583"/>
      <c r="G9" s="1583"/>
      <c r="H9" s="1583"/>
      <c r="I9" s="1583"/>
      <c r="J9" s="1583"/>
      <c r="K9" s="1583"/>
      <c r="L9" s="1583"/>
      <c r="M9" s="1583"/>
      <c r="N9" s="1583"/>
      <c r="O9" s="1583"/>
      <c r="P9" s="1583"/>
      <c r="Q9" s="1583"/>
      <c r="R9" s="1583"/>
      <c r="S9" s="1583"/>
      <c r="T9" s="1583"/>
      <c r="U9" s="1583"/>
      <c r="V9" s="1583"/>
      <c r="W9" s="1583"/>
      <c r="X9" s="1583"/>
      <c r="Y9" s="1583"/>
      <c r="Z9" s="1583"/>
    </row>
    <row r="10" spans="2:37" ht="15" customHeight="1" thickBot="1" x14ac:dyDescent="0.25">
      <c r="B10" s="1580" t="s">
        <v>23</v>
      </c>
      <c r="C10" s="1651" t="s">
        <v>14</v>
      </c>
      <c r="D10" s="1651" t="s">
        <v>26</v>
      </c>
      <c r="E10" s="1654" t="s">
        <v>27</v>
      </c>
      <c r="F10" s="1651" t="s">
        <v>1</v>
      </c>
      <c r="G10" s="1654" t="s">
        <v>28</v>
      </c>
      <c r="H10" s="1651" t="s">
        <v>29</v>
      </c>
      <c r="I10" s="1654" t="s">
        <v>30</v>
      </c>
      <c r="J10" s="1651" t="s">
        <v>16</v>
      </c>
      <c r="K10" s="1651" t="s">
        <v>31</v>
      </c>
      <c r="L10" s="1657" t="s">
        <v>5</v>
      </c>
      <c r="M10" s="1658"/>
      <c r="N10" s="1658"/>
      <c r="O10" s="1658"/>
      <c r="P10" s="1658"/>
      <c r="Q10" s="1658"/>
      <c r="R10" s="1658"/>
      <c r="S10" s="1658"/>
      <c r="T10" s="1658"/>
      <c r="U10" s="1658"/>
      <c r="V10" s="1658"/>
      <c r="W10" s="1658"/>
      <c r="X10" s="1658"/>
      <c r="Y10" s="1658"/>
      <c r="Z10" s="1658"/>
      <c r="AA10" s="1658"/>
      <c r="AB10" s="1658"/>
      <c r="AC10" s="1658"/>
      <c r="AD10" s="1659"/>
    </row>
    <row r="11" spans="2:37" ht="11.25" customHeight="1" thickBot="1" x14ac:dyDescent="0.3">
      <c r="B11" s="1581"/>
      <c r="C11" s="1652"/>
      <c r="D11" s="1652"/>
      <c r="E11" s="1655"/>
      <c r="F11" s="1652"/>
      <c r="G11" s="1655"/>
      <c r="H11" s="1652"/>
      <c r="I11" s="1655"/>
      <c r="J11" s="1652"/>
      <c r="K11" s="1652"/>
      <c r="L11" s="1665" t="s">
        <v>12</v>
      </c>
      <c r="M11" s="1665"/>
      <c r="N11" s="1666"/>
      <c r="O11" s="1667"/>
      <c r="P11" s="1667"/>
      <c r="Q11" s="1668"/>
      <c r="R11" s="1657" t="s">
        <v>13</v>
      </c>
      <c r="S11" s="1658"/>
      <c r="T11" s="1658"/>
      <c r="U11" s="1658"/>
      <c r="V11" s="1658"/>
      <c r="W11" s="1658"/>
      <c r="X11" s="1665" t="s">
        <v>22</v>
      </c>
      <c r="Y11" s="1665"/>
      <c r="Z11" s="1666"/>
      <c r="AA11" s="1667"/>
      <c r="AB11" s="1667"/>
      <c r="AC11" s="1668"/>
      <c r="AD11" s="1280"/>
      <c r="AE11" s="331"/>
      <c r="AF11" s="331"/>
      <c r="AG11" s="331"/>
      <c r="AH11" s="331"/>
    </row>
    <row r="12" spans="2:37" ht="12.75" customHeight="1" x14ac:dyDescent="0.2">
      <c r="B12" s="1581"/>
      <c r="C12" s="1652"/>
      <c r="D12" s="1652"/>
      <c r="E12" s="1655"/>
      <c r="F12" s="1652"/>
      <c r="G12" s="1655"/>
      <c r="H12" s="1652"/>
      <c r="I12" s="1655"/>
      <c r="J12" s="1652"/>
      <c r="K12" s="1652"/>
      <c r="L12" s="1662" t="s">
        <v>2</v>
      </c>
      <c r="M12" s="1663"/>
      <c r="N12" s="1664" t="s">
        <v>8</v>
      </c>
      <c r="O12" s="1662"/>
      <c r="P12" s="1580" t="s">
        <v>3</v>
      </c>
      <c r="Q12" s="1660"/>
      <c r="R12" s="1662" t="s">
        <v>2</v>
      </c>
      <c r="S12" s="1663"/>
      <c r="T12" s="1664" t="s">
        <v>8</v>
      </c>
      <c r="U12" s="1662"/>
      <c r="V12" s="1580" t="s">
        <v>3</v>
      </c>
      <c r="W12" s="1660"/>
      <c r="X12" s="1662" t="s">
        <v>2</v>
      </c>
      <c r="Y12" s="1663"/>
      <c r="Z12" s="1664" t="s">
        <v>8</v>
      </c>
      <c r="AA12" s="1662"/>
      <c r="AB12" s="1580" t="s">
        <v>3</v>
      </c>
      <c r="AC12" s="1660"/>
      <c r="AD12" s="1669" t="s">
        <v>3</v>
      </c>
      <c r="AE12" s="331"/>
      <c r="AF12" s="331"/>
      <c r="AG12" s="331"/>
      <c r="AH12" s="331"/>
    </row>
    <row r="13" spans="2:37" ht="18.600000000000001" customHeight="1" thickBot="1" x14ac:dyDescent="0.25">
      <c r="B13" s="1581"/>
      <c r="C13" s="1652"/>
      <c r="D13" s="1652"/>
      <c r="E13" s="1655"/>
      <c r="F13" s="1652"/>
      <c r="G13" s="1655"/>
      <c r="H13" s="1652"/>
      <c r="I13" s="1655"/>
      <c r="J13" s="1652"/>
      <c r="K13" s="1652"/>
      <c r="L13" s="1281">
        <v>20</v>
      </c>
      <c r="M13" s="1282" t="s">
        <v>24</v>
      </c>
      <c r="N13" s="1283">
        <v>17</v>
      </c>
      <c r="O13" s="1284" t="s">
        <v>24</v>
      </c>
      <c r="P13" s="1581"/>
      <c r="Q13" s="1661"/>
      <c r="R13" s="1281">
        <v>20</v>
      </c>
      <c r="S13" s="1282" t="s">
        <v>24</v>
      </c>
      <c r="T13" s="1283">
        <v>17</v>
      </c>
      <c r="U13" s="1284" t="s">
        <v>24</v>
      </c>
      <c r="V13" s="1581"/>
      <c r="W13" s="1661"/>
      <c r="X13" s="1281">
        <v>20</v>
      </c>
      <c r="Y13" s="1282" t="s">
        <v>24</v>
      </c>
      <c r="Z13" s="1283">
        <v>17</v>
      </c>
      <c r="AA13" s="1284" t="s">
        <v>24</v>
      </c>
      <c r="AB13" s="1581"/>
      <c r="AC13" s="1661"/>
      <c r="AD13" s="1670"/>
      <c r="AE13" s="331"/>
      <c r="AF13" s="331"/>
      <c r="AG13" s="331"/>
      <c r="AH13" s="331"/>
    </row>
    <row r="14" spans="2:37" ht="19.5" customHeight="1" thickBot="1" x14ac:dyDescent="0.3">
      <c r="B14" s="1581"/>
      <c r="C14" s="1652"/>
      <c r="D14" s="1653"/>
      <c r="E14" s="1656"/>
      <c r="F14" s="1653"/>
      <c r="G14" s="1656"/>
      <c r="H14" s="1653"/>
      <c r="I14" s="1656"/>
      <c r="J14" s="1653"/>
      <c r="K14" s="1653"/>
      <c r="L14" s="816" t="s">
        <v>9</v>
      </c>
      <c r="M14" s="1285" t="s">
        <v>10</v>
      </c>
      <c r="N14" s="817" t="s">
        <v>9</v>
      </c>
      <c r="O14" s="1286" t="s">
        <v>10</v>
      </c>
      <c r="P14" s="1287" t="s">
        <v>9</v>
      </c>
      <c r="Q14" s="819" t="s">
        <v>10</v>
      </c>
      <c r="R14" s="816" t="s">
        <v>9</v>
      </c>
      <c r="S14" s="1285" t="s">
        <v>10</v>
      </c>
      <c r="T14" s="817" t="s">
        <v>9</v>
      </c>
      <c r="U14" s="1286" t="s">
        <v>10</v>
      </c>
      <c r="V14" s="819" t="s">
        <v>9</v>
      </c>
      <c r="W14" s="1288" t="s">
        <v>10</v>
      </c>
      <c r="X14" s="816" t="s">
        <v>9</v>
      </c>
      <c r="Y14" s="1285" t="s">
        <v>10</v>
      </c>
      <c r="Z14" s="817" t="s">
        <v>9</v>
      </c>
      <c r="AA14" s="1286" t="s">
        <v>10</v>
      </c>
      <c r="AB14" s="819" t="s">
        <v>9</v>
      </c>
      <c r="AC14" s="1288" t="s">
        <v>10</v>
      </c>
      <c r="AD14" s="1289" t="s">
        <v>6</v>
      </c>
      <c r="AE14" s="331"/>
      <c r="AF14" s="331"/>
      <c r="AG14" s="331"/>
      <c r="AH14" s="331"/>
    </row>
    <row r="15" spans="2:37" ht="15.75" customHeight="1" thickBot="1" x14ac:dyDescent="0.25">
      <c r="B15" s="1290" t="s">
        <v>95</v>
      </c>
      <c r="C15" s="1671"/>
      <c r="D15" s="1671"/>
      <c r="E15" s="1671"/>
      <c r="F15" s="1671"/>
      <c r="G15" s="1671"/>
      <c r="H15" s="1671"/>
      <c r="I15" s="1671"/>
      <c r="J15" s="1671"/>
      <c r="K15" s="1671"/>
      <c r="L15" s="1671"/>
      <c r="M15" s="1671"/>
      <c r="N15" s="1671"/>
      <c r="O15" s="1671"/>
      <c r="P15" s="1671"/>
      <c r="Q15" s="1671"/>
      <c r="R15" s="1671"/>
      <c r="S15" s="1671"/>
      <c r="T15" s="1671"/>
      <c r="U15" s="1671"/>
      <c r="V15" s="1671"/>
      <c r="W15" s="1671"/>
      <c r="X15" s="1671"/>
      <c r="Y15" s="1671"/>
      <c r="Z15" s="1671"/>
      <c r="AA15" s="1671"/>
      <c r="AB15" s="1671"/>
      <c r="AC15" s="1671"/>
      <c r="AD15" s="1672"/>
      <c r="AE15" s="331"/>
      <c r="AF15" s="331"/>
      <c r="AG15" s="331"/>
      <c r="AH15" s="331"/>
    </row>
    <row r="16" spans="2:37" s="97" customFormat="1" ht="22.9" customHeight="1" thickBot="1" x14ac:dyDescent="0.3">
      <c r="B16" s="258" t="s">
        <v>96</v>
      </c>
      <c r="C16" s="1673"/>
      <c r="D16" s="1674"/>
      <c r="E16" s="1674"/>
      <c r="F16" s="1674"/>
      <c r="G16" s="1674"/>
      <c r="H16" s="1674"/>
      <c r="I16" s="1674"/>
      <c r="J16" s="1674"/>
      <c r="K16" s="1674"/>
      <c r="L16" s="1674"/>
      <c r="M16" s="1674"/>
      <c r="N16" s="1674"/>
      <c r="O16" s="1674"/>
      <c r="P16" s="1674"/>
      <c r="Q16" s="1674"/>
      <c r="R16" s="1674"/>
      <c r="S16" s="1674"/>
      <c r="T16" s="1674"/>
      <c r="U16" s="1674"/>
      <c r="V16" s="1674"/>
      <c r="W16" s="1674"/>
      <c r="X16" s="1674"/>
      <c r="Y16" s="1674"/>
      <c r="Z16" s="1674"/>
      <c r="AA16" s="1674"/>
      <c r="AB16" s="1674"/>
      <c r="AC16" s="1674"/>
      <c r="AD16" s="1675"/>
      <c r="AE16" s="98"/>
      <c r="AF16" s="98"/>
      <c r="AG16" s="98"/>
      <c r="AH16" s="98"/>
    </row>
    <row r="17" spans="2:41" s="97" customFormat="1" ht="25.5" customHeight="1" x14ac:dyDescent="0.25">
      <c r="B17" s="360" t="s">
        <v>97</v>
      </c>
      <c r="C17" s="1291">
        <v>5</v>
      </c>
      <c r="D17" s="1292">
        <f>C17*27</f>
        <v>135</v>
      </c>
      <c r="E17" s="1292">
        <f>C17*27</f>
        <v>135</v>
      </c>
      <c r="F17" s="1293">
        <v>135</v>
      </c>
      <c r="G17" s="835"/>
      <c r="H17" s="835"/>
      <c r="I17" s="835"/>
      <c r="J17" s="835"/>
      <c r="K17" s="1106"/>
      <c r="L17" s="1294">
        <v>23</v>
      </c>
      <c r="M17" s="1089"/>
      <c r="N17" s="1295">
        <v>22</v>
      </c>
      <c r="O17" s="1296"/>
      <c r="P17" s="1297">
        <f>SUM(L17,N17)</f>
        <v>45</v>
      </c>
      <c r="Q17" s="1298">
        <f>SUM(M17,O17)</f>
        <v>0</v>
      </c>
      <c r="R17" s="1294">
        <v>23</v>
      </c>
      <c r="S17" s="1089"/>
      <c r="T17" s="1295">
        <v>22</v>
      </c>
      <c r="U17" s="1296"/>
      <c r="V17" s="1297">
        <f>SUM(R17,T17)</f>
        <v>45</v>
      </c>
      <c r="W17" s="1298">
        <f>SUM(S17,U17)</f>
        <v>0</v>
      </c>
      <c r="X17" s="1294">
        <v>25</v>
      </c>
      <c r="Y17" s="1089"/>
      <c r="Z17" s="1295">
        <v>20</v>
      </c>
      <c r="AA17" s="1296"/>
      <c r="AB17" s="1297">
        <f>SUM(X17,Z17)</f>
        <v>45</v>
      </c>
      <c r="AC17" s="1298">
        <f>SUM(Y17,AA17)</f>
        <v>0</v>
      </c>
      <c r="AD17" s="1299">
        <f>SUM(P17:Q17,V17:W17,AB17:AC17)</f>
        <v>135</v>
      </c>
      <c r="AE17" s="98"/>
      <c r="AF17" s="98"/>
      <c r="AG17" s="98"/>
      <c r="AH17" s="98"/>
    </row>
    <row r="18" spans="2:41" s="97" customFormat="1" ht="15.75" customHeight="1" x14ac:dyDescent="0.25">
      <c r="B18" s="360" t="s">
        <v>98</v>
      </c>
      <c r="C18" s="1300">
        <v>9</v>
      </c>
      <c r="D18" s="1292">
        <f>C18*27+9</f>
        <v>252</v>
      </c>
      <c r="E18" s="1292">
        <f>C18*27+9</f>
        <v>252</v>
      </c>
      <c r="F18" s="1301">
        <v>252</v>
      </c>
      <c r="G18" s="849"/>
      <c r="H18" s="849"/>
      <c r="I18" s="849"/>
      <c r="J18" s="849"/>
      <c r="K18" s="851"/>
      <c r="L18" s="1302">
        <v>42</v>
      </c>
      <c r="M18" s="849"/>
      <c r="N18" s="1301">
        <v>42</v>
      </c>
      <c r="O18" s="851"/>
      <c r="P18" s="957">
        <f t="shared" ref="P18:Q24" si="0">SUM(L18,N18)</f>
        <v>84</v>
      </c>
      <c r="Q18" s="960">
        <f t="shared" si="0"/>
        <v>0</v>
      </c>
      <c r="R18" s="1302">
        <v>42</v>
      </c>
      <c r="S18" s="849"/>
      <c r="T18" s="1301">
        <v>42</v>
      </c>
      <c r="U18" s="851"/>
      <c r="V18" s="957">
        <f t="shared" ref="V18:W24" si="1">SUM(R18,T18)</f>
        <v>84</v>
      </c>
      <c r="W18" s="960">
        <f t="shared" si="1"/>
        <v>0</v>
      </c>
      <c r="X18" s="1302">
        <v>44</v>
      </c>
      <c r="Y18" s="849"/>
      <c r="Z18" s="1301">
        <v>40</v>
      </c>
      <c r="AA18" s="851"/>
      <c r="AB18" s="957">
        <f t="shared" ref="AB18:AC24" si="2">SUM(X18,Z18)</f>
        <v>84</v>
      </c>
      <c r="AC18" s="960">
        <f t="shared" si="2"/>
        <v>0</v>
      </c>
      <c r="AD18" s="1299">
        <f t="shared" ref="AD18:AD24" si="3">SUM(P18:Q18,V18:W18,AB18:AC18)</f>
        <v>252</v>
      </c>
      <c r="AE18" s="98"/>
      <c r="AF18" s="98"/>
      <c r="AG18" s="98"/>
      <c r="AH18" s="98"/>
    </row>
    <row r="19" spans="2:41" s="97" customFormat="1" ht="15.75" x14ac:dyDescent="0.25">
      <c r="B19" s="360" t="s">
        <v>99</v>
      </c>
      <c r="C19" s="1300">
        <v>5</v>
      </c>
      <c r="D19" s="1292">
        <f t="shared" ref="D19:D24" si="4">C19*27</f>
        <v>135</v>
      </c>
      <c r="E19" s="1292">
        <f t="shared" ref="E19:E24" si="5">C19*27</f>
        <v>135</v>
      </c>
      <c r="F19" s="1301">
        <v>135</v>
      </c>
      <c r="G19" s="849"/>
      <c r="H19" s="849"/>
      <c r="I19" s="849"/>
      <c r="J19" s="849"/>
      <c r="K19" s="851"/>
      <c r="L19" s="1302">
        <v>23</v>
      </c>
      <c r="M19" s="849"/>
      <c r="N19" s="1301">
        <v>22</v>
      </c>
      <c r="O19" s="851"/>
      <c r="P19" s="957">
        <f t="shared" si="0"/>
        <v>45</v>
      </c>
      <c r="Q19" s="960">
        <f t="shared" si="0"/>
        <v>0</v>
      </c>
      <c r="R19" s="1302">
        <v>23</v>
      </c>
      <c r="S19" s="849"/>
      <c r="T19" s="1301">
        <v>22</v>
      </c>
      <c r="U19" s="851"/>
      <c r="V19" s="957">
        <f t="shared" si="1"/>
        <v>45</v>
      </c>
      <c r="W19" s="960">
        <f t="shared" si="1"/>
        <v>0</v>
      </c>
      <c r="X19" s="1302">
        <v>25</v>
      </c>
      <c r="Y19" s="849"/>
      <c r="Z19" s="1301">
        <v>20</v>
      </c>
      <c r="AA19" s="851"/>
      <c r="AB19" s="957">
        <f t="shared" si="2"/>
        <v>45</v>
      </c>
      <c r="AC19" s="960">
        <f t="shared" si="2"/>
        <v>0</v>
      </c>
      <c r="AD19" s="1299">
        <f t="shared" si="3"/>
        <v>135</v>
      </c>
      <c r="AE19" s="98"/>
      <c r="AF19" s="98"/>
      <c r="AG19" s="98"/>
      <c r="AH19" s="98"/>
    </row>
    <row r="20" spans="2:41" s="97" customFormat="1" ht="15.6" customHeight="1" x14ac:dyDescent="0.25">
      <c r="B20" s="360" t="s">
        <v>323</v>
      </c>
      <c r="C20" s="1300">
        <v>9</v>
      </c>
      <c r="D20" s="1292">
        <f t="shared" si="4"/>
        <v>243</v>
      </c>
      <c r="E20" s="1292">
        <f t="shared" si="5"/>
        <v>243</v>
      </c>
      <c r="F20" s="1301">
        <v>243</v>
      </c>
      <c r="G20" s="849"/>
      <c r="H20" s="849"/>
      <c r="I20" s="849"/>
      <c r="J20" s="849"/>
      <c r="K20" s="851"/>
      <c r="L20" s="1302">
        <v>41</v>
      </c>
      <c r="M20" s="849"/>
      <c r="N20" s="1301">
        <v>40</v>
      </c>
      <c r="O20" s="851"/>
      <c r="P20" s="957">
        <f t="shared" si="0"/>
        <v>81</v>
      </c>
      <c r="Q20" s="960">
        <f t="shared" si="0"/>
        <v>0</v>
      </c>
      <c r="R20" s="1302">
        <v>41</v>
      </c>
      <c r="S20" s="849"/>
      <c r="T20" s="1301">
        <v>40</v>
      </c>
      <c r="U20" s="851"/>
      <c r="V20" s="957">
        <f t="shared" si="1"/>
        <v>81</v>
      </c>
      <c r="W20" s="960">
        <f t="shared" si="1"/>
        <v>0</v>
      </c>
      <c r="X20" s="1302">
        <v>46</v>
      </c>
      <c r="Y20" s="849"/>
      <c r="Z20" s="1301">
        <v>35</v>
      </c>
      <c r="AA20" s="851"/>
      <c r="AB20" s="957">
        <f t="shared" si="2"/>
        <v>81</v>
      </c>
      <c r="AC20" s="960">
        <f t="shared" si="2"/>
        <v>0</v>
      </c>
      <c r="AD20" s="1299">
        <f t="shared" si="3"/>
        <v>243</v>
      </c>
      <c r="AE20" s="98"/>
      <c r="AF20" s="98"/>
      <c r="AG20" s="98"/>
      <c r="AH20" s="98"/>
    </row>
    <row r="21" spans="2:41" s="97" customFormat="1" ht="15.75" x14ac:dyDescent="0.25">
      <c r="B21" s="360" t="s">
        <v>101</v>
      </c>
      <c r="C21" s="1300">
        <v>6</v>
      </c>
      <c r="D21" s="1292">
        <f t="shared" si="4"/>
        <v>162</v>
      </c>
      <c r="E21" s="1292">
        <f t="shared" si="5"/>
        <v>162</v>
      </c>
      <c r="F21" s="1301">
        <v>162</v>
      </c>
      <c r="G21" s="849"/>
      <c r="H21" s="849"/>
      <c r="I21" s="849"/>
      <c r="J21" s="849"/>
      <c r="K21" s="851"/>
      <c r="L21" s="1302">
        <v>27</v>
      </c>
      <c r="M21" s="849"/>
      <c r="N21" s="1301">
        <v>27</v>
      </c>
      <c r="O21" s="851"/>
      <c r="P21" s="957">
        <f t="shared" si="0"/>
        <v>54</v>
      </c>
      <c r="Q21" s="960">
        <f t="shared" si="0"/>
        <v>0</v>
      </c>
      <c r="R21" s="1302">
        <v>27</v>
      </c>
      <c r="S21" s="849"/>
      <c r="T21" s="1301">
        <v>27</v>
      </c>
      <c r="U21" s="851"/>
      <c r="V21" s="957">
        <f t="shared" si="1"/>
        <v>54</v>
      </c>
      <c r="W21" s="960">
        <f t="shared" si="1"/>
        <v>0</v>
      </c>
      <c r="X21" s="1302">
        <v>29</v>
      </c>
      <c r="Y21" s="849"/>
      <c r="Z21" s="1301">
        <v>25</v>
      </c>
      <c r="AA21" s="851"/>
      <c r="AB21" s="957">
        <f t="shared" si="2"/>
        <v>54</v>
      </c>
      <c r="AC21" s="960">
        <f t="shared" si="2"/>
        <v>0</v>
      </c>
      <c r="AD21" s="1299">
        <f t="shared" si="3"/>
        <v>162</v>
      </c>
      <c r="AE21" s="98"/>
      <c r="AF21" s="98"/>
      <c r="AG21" s="98"/>
      <c r="AH21" s="98"/>
    </row>
    <row r="22" spans="2:41" s="238" customFormat="1" ht="16.5" customHeight="1" x14ac:dyDescent="0.25">
      <c r="B22" s="360" t="s">
        <v>102</v>
      </c>
      <c r="C22" s="1300">
        <v>5</v>
      </c>
      <c r="D22" s="1292">
        <f t="shared" si="4"/>
        <v>135</v>
      </c>
      <c r="E22" s="1292">
        <f t="shared" si="5"/>
        <v>135</v>
      </c>
      <c r="F22" s="1301">
        <v>135</v>
      </c>
      <c r="G22" s="849"/>
      <c r="H22" s="849"/>
      <c r="I22" s="849"/>
      <c r="J22" s="849"/>
      <c r="K22" s="851"/>
      <c r="L22" s="1302">
        <v>23</v>
      </c>
      <c r="M22" s="849"/>
      <c r="N22" s="1301">
        <v>22</v>
      </c>
      <c r="O22" s="851"/>
      <c r="P22" s="957">
        <f t="shared" si="0"/>
        <v>45</v>
      </c>
      <c r="Q22" s="960">
        <f t="shared" si="0"/>
        <v>0</v>
      </c>
      <c r="R22" s="1302">
        <v>23</v>
      </c>
      <c r="S22" s="849"/>
      <c r="T22" s="1301">
        <v>22</v>
      </c>
      <c r="U22" s="851"/>
      <c r="V22" s="957">
        <f t="shared" si="1"/>
        <v>45</v>
      </c>
      <c r="W22" s="960">
        <f t="shared" si="1"/>
        <v>0</v>
      </c>
      <c r="X22" s="1302">
        <v>25</v>
      </c>
      <c r="Y22" s="849"/>
      <c r="Z22" s="1301">
        <v>20</v>
      </c>
      <c r="AA22" s="851"/>
      <c r="AB22" s="957">
        <f t="shared" si="2"/>
        <v>45</v>
      </c>
      <c r="AC22" s="960">
        <f t="shared" si="2"/>
        <v>0</v>
      </c>
      <c r="AD22" s="1299">
        <f t="shared" si="3"/>
        <v>135</v>
      </c>
      <c r="AE22" s="98"/>
      <c r="AF22" s="98"/>
      <c r="AG22" s="98"/>
      <c r="AH22" s="433"/>
      <c r="AI22" s="434"/>
      <c r="AJ22" s="434"/>
      <c r="AK22" s="434"/>
      <c r="AL22" s="434"/>
      <c r="AM22" s="434"/>
      <c r="AN22" s="434"/>
      <c r="AO22" s="434"/>
    </row>
    <row r="23" spans="2:41" s="238" customFormat="1" ht="16.5" customHeight="1" x14ac:dyDescent="0.25">
      <c r="B23" s="360" t="s">
        <v>324</v>
      </c>
      <c r="C23" s="1300">
        <v>5</v>
      </c>
      <c r="D23" s="1292">
        <f t="shared" si="4"/>
        <v>135</v>
      </c>
      <c r="E23" s="1292">
        <f t="shared" si="5"/>
        <v>135</v>
      </c>
      <c r="F23" s="1301">
        <v>135</v>
      </c>
      <c r="G23" s="849"/>
      <c r="H23" s="849"/>
      <c r="I23" s="849"/>
      <c r="J23" s="849"/>
      <c r="K23" s="851"/>
      <c r="L23" s="1302">
        <v>23</v>
      </c>
      <c r="M23" s="851"/>
      <c r="N23" s="1301">
        <v>22</v>
      </c>
      <c r="O23" s="851"/>
      <c r="P23" s="957">
        <f t="shared" si="0"/>
        <v>45</v>
      </c>
      <c r="Q23" s="960">
        <f t="shared" si="0"/>
        <v>0</v>
      </c>
      <c r="R23" s="1302">
        <v>23</v>
      </c>
      <c r="S23" s="849"/>
      <c r="T23" s="1301">
        <v>22</v>
      </c>
      <c r="U23" s="851"/>
      <c r="V23" s="957">
        <f t="shared" si="1"/>
        <v>45</v>
      </c>
      <c r="W23" s="960">
        <f t="shared" si="1"/>
        <v>0</v>
      </c>
      <c r="X23" s="1302">
        <v>25</v>
      </c>
      <c r="Y23" s="849"/>
      <c r="Z23" s="1301">
        <v>20</v>
      </c>
      <c r="AA23" s="851"/>
      <c r="AB23" s="957">
        <f t="shared" si="2"/>
        <v>45</v>
      </c>
      <c r="AC23" s="960">
        <f t="shared" si="2"/>
        <v>0</v>
      </c>
      <c r="AD23" s="1299">
        <f t="shared" si="3"/>
        <v>135</v>
      </c>
      <c r="AE23" s="98"/>
      <c r="AF23" s="98"/>
      <c r="AG23" s="98"/>
      <c r="AH23" s="433"/>
      <c r="AI23" s="434"/>
      <c r="AJ23" s="434"/>
      <c r="AK23" s="434"/>
      <c r="AL23" s="434"/>
      <c r="AM23" s="434"/>
      <c r="AN23" s="434"/>
      <c r="AO23" s="434"/>
    </row>
    <row r="24" spans="2:41" s="238" customFormat="1" ht="16.5" customHeight="1" thickBot="1" x14ac:dyDescent="0.3">
      <c r="B24" s="360" t="s">
        <v>104</v>
      </c>
      <c r="C24" s="1303">
        <v>5</v>
      </c>
      <c r="D24" s="1292">
        <f t="shared" si="4"/>
        <v>135</v>
      </c>
      <c r="E24" s="1292">
        <f t="shared" si="5"/>
        <v>135</v>
      </c>
      <c r="F24" s="1304">
        <v>135</v>
      </c>
      <c r="G24" s="910"/>
      <c r="H24" s="910"/>
      <c r="I24" s="910"/>
      <c r="J24" s="910"/>
      <c r="K24" s="911"/>
      <c r="L24" s="1302">
        <v>23</v>
      </c>
      <c r="M24" s="849"/>
      <c r="N24" s="1301">
        <v>22</v>
      </c>
      <c r="O24" s="911"/>
      <c r="P24" s="1305">
        <f t="shared" si="0"/>
        <v>45</v>
      </c>
      <c r="Q24" s="1306">
        <f t="shared" si="0"/>
        <v>0</v>
      </c>
      <c r="R24" s="1302">
        <v>23</v>
      </c>
      <c r="S24" s="849"/>
      <c r="T24" s="1301">
        <v>22</v>
      </c>
      <c r="U24" s="911"/>
      <c r="V24" s="1305">
        <f t="shared" si="1"/>
        <v>45</v>
      </c>
      <c r="W24" s="1306">
        <f t="shared" si="1"/>
        <v>0</v>
      </c>
      <c r="X24" s="1302">
        <v>25</v>
      </c>
      <c r="Y24" s="849"/>
      <c r="Z24" s="1301">
        <v>20</v>
      </c>
      <c r="AA24" s="911"/>
      <c r="AB24" s="1305">
        <f t="shared" si="2"/>
        <v>45</v>
      </c>
      <c r="AC24" s="1306">
        <f t="shared" si="2"/>
        <v>0</v>
      </c>
      <c r="AD24" s="1299">
        <f t="shared" si="3"/>
        <v>135</v>
      </c>
      <c r="AE24" s="98"/>
      <c r="AF24" s="98"/>
      <c r="AG24" s="98"/>
      <c r="AH24" s="433"/>
      <c r="AI24" s="434"/>
      <c r="AJ24" s="434"/>
      <c r="AK24" s="434"/>
      <c r="AL24" s="434"/>
      <c r="AM24" s="434"/>
      <c r="AN24" s="434"/>
      <c r="AO24" s="434"/>
    </row>
    <row r="25" spans="2:41" s="238" customFormat="1" ht="16.5" customHeight="1" thickBot="1" x14ac:dyDescent="0.3">
      <c r="B25" s="1307" t="s">
        <v>105</v>
      </c>
      <c r="C25" s="1308">
        <f>SUM(C17:C24)</f>
        <v>49</v>
      </c>
      <c r="D25" s="1308">
        <f t="shared" ref="D25:AD25" si="6">SUM(D17:D24)</f>
        <v>1332</v>
      </c>
      <c r="E25" s="1308">
        <f t="shared" si="6"/>
        <v>1332</v>
      </c>
      <c r="F25" s="1308">
        <f t="shared" si="6"/>
        <v>1332</v>
      </c>
      <c r="G25" s="1308">
        <f t="shared" si="6"/>
        <v>0</v>
      </c>
      <c r="H25" s="1308">
        <f t="shared" si="6"/>
        <v>0</v>
      </c>
      <c r="I25" s="1308">
        <f t="shared" si="6"/>
        <v>0</v>
      </c>
      <c r="J25" s="1308">
        <f t="shared" si="6"/>
        <v>0</v>
      </c>
      <c r="K25" s="1308">
        <f t="shared" si="6"/>
        <v>0</v>
      </c>
      <c r="L25" s="1308">
        <f t="shared" si="6"/>
        <v>225</v>
      </c>
      <c r="M25" s="1308">
        <f t="shared" si="6"/>
        <v>0</v>
      </c>
      <c r="N25" s="1308">
        <f t="shared" si="6"/>
        <v>219</v>
      </c>
      <c r="O25" s="1308">
        <f t="shared" si="6"/>
        <v>0</v>
      </c>
      <c r="P25" s="1309">
        <f t="shared" si="6"/>
        <v>444</v>
      </c>
      <c r="Q25" s="1309">
        <f t="shared" si="6"/>
        <v>0</v>
      </c>
      <c r="R25" s="1308">
        <f t="shared" si="6"/>
        <v>225</v>
      </c>
      <c r="S25" s="1308">
        <f t="shared" si="6"/>
        <v>0</v>
      </c>
      <c r="T25" s="1308">
        <f t="shared" si="6"/>
        <v>219</v>
      </c>
      <c r="U25" s="1308">
        <f t="shared" si="6"/>
        <v>0</v>
      </c>
      <c r="V25" s="1309">
        <f t="shared" si="6"/>
        <v>444</v>
      </c>
      <c r="W25" s="1309">
        <f t="shared" si="6"/>
        <v>0</v>
      </c>
      <c r="X25" s="1308">
        <f t="shared" si="6"/>
        <v>244</v>
      </c>
      <c r="Y25" s="1308">
        <f t="shared" si="6"/>
        <v>0</v>
      </c>
      <c r="Z25" s="1308">
        <f t="shared" si="6"/>
        <v>200</v>
      </c>
      <c r="AA25" s="1308">
        <f t="shared" si="6"/>
        <v>0</v>
      </c>
      <c r="AB25" s="1309">
        <f t="shared" si="6"/>
        <v>444</v>
      </c>
      <c r="AC25" s="1309">
        <f t="shared" si="6"/>
        <v>0</v>
      </c>
      <c r="AD25" s="1310">
        <f t="shared" si="6"/>
        <v>1332</v>
      </c>
      <c r="AE25" s="98"/>
      <c r="AF25" s="98"/>
      <c r="AG25" s="98"/>
      <c r="AH25" s="433"/>
      <c r="AI25" s="434"/>
      <c r="AJ25" s="434"/>
      <c r="AK25" s="434"/>
      <c r="AL25" s="434"/>
      <c r="AM25" s="434"/>
      <c r="AN25" s="434"/>
      <c r="AO25" s="434"/>
    </row>
    <row r="26" spans="2:41" s="238" customFormat="1" ht="28.9" customHeight="1" thickBot="1" x14ac:dyDescent="0.3">
      <c r="B26" s="1311" t="s">
        <v>106</v>
      </c>
      <c r="C26" s="1673"/>
      <c r="D26" s="1674"/>
      <c r="E26" s="1674"/>
      <c r="F26" s="1674"/>
      <c r="G26" s="1674"/>
      <c r="H26" s="1674"/>
      <c r="I26" s="1674"/>
      <c r="J26" s="1674"/>
      <c r="K26" s="1674"/>
      <c r="L26" s="1674"/>
      <c r="M26" s="1674"/>
      <c r="N26" s="1674"/>
      <c r="O26" s="1674"/>
      <c r="P26" s="1674"/>
      <c r="Q26" s="1674"/>
      <c r="R26" s="1674"/>
      <c r="S26" s="1674"/>
      <c r="T26" s="1674"/>
      <c r="U26" s="1674"/>
      <c r="V26" s="1674"/>
      <c r="W26" s="1674"/>
      <c r="X26" s="1674"/>
      <c r="Y26" s="1674"/>
      <c r="Z26" s="1674"/>
      <c r="AA26" s="1674"/>
      <c r="AB26" s="1674"/>
      <c r="AC26" s="1674"/>
      <c r="AD26" s="1675"/>
      <c r="AE26" s="98"/>
      <c r="AF26" s="98"/>
      <c r="AG26" s="98"/>
      <c r="AH26" s="433"/>
      <c r="AI26" s="434"/>
      <c r="AJ26" s="434"/>
      <c r="AK26" s="434"/>
      <c r="AL26" s="434"/>
      <c r="AM26" s="434"/>
      <c r="AN26" s="434"/>
      <c r="AO26" s="434"/>
    </row>
    <row r="27" spans="2:41" s="238" customFormat="1" ht="16.5" customHeight="1" x14ac:dyDescent="0.25">
      <c r="B27" s="360" t="s">
        <v>107</v>
      </c>
      <c r="C27" s="1291">
        <v>10</v>
      </c>
      <c r="D27" s="1292">
        <f>C27*27-9</f>
        <v>261</v>
      </c>
      <c r="E27" s="1292">
        <f>C27*27-9</f>
        <v>261</v>
      </c>
      <c r="F27" s="1293">
        <v>261</v>
      </c>
      <c r="G27" s="835"/>
      <c r="H27" s="835"/>
      <c r="I27" s="835"/>
      <c r="J27" s="835"/>
      <c r="K27" s="1106"/>
      <c r="L27" s="1294">
        <v>44</v>
      </c>
      <c r="M27" s="1089"/>
      <c r="N27" s="1295">
        <v>43</v>
      </c>
      <c r="O27" s="1090"/>
      <c r="P27" s="957">
        <f t="shared" ref="P27:Q29" si="7">SUM(L27,N27)</f>
        <v>87</v>
      </c>
      <c r="Q27" s="960">
        <f t="shared" si="7"/>
        <v>0</v>
      </c>
      <c r="R27" s="1293">
        <v>44</v>
      </c>
      <c r="S27" s="835"/>
      <c r="T27" s="1293">
        <v>43</v>
      </c>
      <c r="U27" s="835"/>
      <c r="V27" s="957">
        <f t="shared" ref="V27:W29" si="8">SUM(R27,T27)</f>
        <v>87</v>
      </c>
      <c r="W27" s="960">
        <f t="shared" si="8"/>
        <v>0</v>
      </c>
      <c r="X27" s="1293">
        <v>44</v>
      </c>
      <c r="Y27" s="835"/>
      <c r="Z27" s="1293">
        <v>43</v>
      </c>
      <c r="AA27" s="835"/>
      <c r="AB27" s="957">
        <f t="shared" ref="AB27:AC29" si="9">SUM(X27,Z27)</f>
        <v>87</v>
      </c>
      <c r="AC27" s="960">
        <f t="shared" si="9"/>
        <v>0</v>
      </c>
      <c r="AD27" s="1299">
        <f>SUM(P27:Q27,V27:W27,AB27:AC27)</f>
        <v>261</v>
      </c>
      <c r="AE27" s="98"/>
      <c r="AF27" s="98"/>
      <c r="AG27" s="98"/>
      <c r="AH27" s="433"/>
      <c r="AI27" s="434"/>
      <c r="AJ27" s="434"/>
      <c r="AK27" s="434"/>
      <c r="AL27" s="434"/>
      <c r="AM27" s="434"/>
      <c r="AN27" s="434"/>
      <c r="AO27" s="434"/>
    </row>
    <row r="28" spans="2:41" s="238" customFormat="1" ht="16.5" customHeight="1" x14ac:dyDescent="0.25">
      <c r="B28" s="360" t="s">
        <v>108</v>
      </c>
      <c r="C28" s="1300">
        <v>2</v>
      </c>
      <c r="D28" s="1292">
        <f>C28*27</f>
        <v>54</v>
      </c>
      <c r="E28" s="1292">
        <f>C28*27</f>
        <v>54</v>
      </c>
      <c r="F28" s="1301">
        <v>54</v>
      </c>
      <c r="G28" s="849"/>
      <c r="H28" s="849"/>
      <c r="I28" s="849"/>
      <c r="J28" s="849"/>
      <c r="K28" s="851"/>
      <c r="L28" s="1302">
        <v>9</v>
      </c>
      <c r="M28" s="849"/>
      <c r="N28" s="1301">
        <v>9</v>
      </c>
      <c r="O28" s="874"/>
      <c r="P28" s="957">
        <f t="shared" si="7"/>
        <v>18</v>
      </c>
      <c r="Q28" s="960">
        <f t="shared" si="7"/>
        <v>0</v>
      </c>
      <c r="R28" s="1301">
        <v>9</v>
      </c>
      <c r="S28" s="849"/>
      <c r="T28" s="1301">
        <v>9</v>
      </c>
      <c r="U28" s="849"/>
      <c r="V28" s="957">
        <f t="shared" si="8"/>
        <v>18</v>
      </c>
      <c r="W28" s="960">
        <f t="shared" si="8"/>
        <v>0</v>
      </c>
      <c r="X28" s="1301">
        <v>9</v>
      </c>
      <c r="Y28" s="849"/>
      <c r="Z28" s="1301">
        <v>9</v>
      </c>
      <c r="AA28" s="849"/>
      <c r="AB28" s="957">
        <f t="shared" si="9"/>
        <v>18</v>
      </c>
      <c r="AC28" s="960">
        <f t="shared" si="9"/>
        <v>0</v>
      </c>
      <c r="AD28" s="1299">
        <f>SUM(P28:Q28,V28:W28,AB28:AC28)</f>
        <v>54</v>
      </c>
      <c r="AE28" s="98"/>
      <c r="AF28" s="407"/>
      <c r="AG28" s="98"/>
      <c r="AH28" s="433"/>
      <c r="AI28" s="434"/>
      <c r="AJ28" s="434"/>
      <c r="AK28" s="434"/>
      <c r="AL28" s="434"/>
      <c r="AM28" s="434"/>
      <c r="AN28" s="434"/>
      <c r="AO28" s="434"/>
    </row>
    <row r="29" spans="2:41" s="238" customFormat="1" ht="16.5" customHeight="1" thickBot="1" x14ac:dyDescent="0.3">
      <c r="B29" s="360" t="s">
        <v>109</v>
      </c>
      <c r="C29" s="1312">
        <v>4</v>
      </c>
      <c r="D29" s="1292">
        <f>C29*27</f>
        <v>108</v>
      </c>
      <c r="E29" s="1292">
        <f>C29*27</f>
        <v>108</v>
      </c>
      <c r="F29" s="1313">
        <v>108</v>
      </c>
      <c r="G29" s="861"/>
      <c r="H29" s="861"/>
      <c r="I29" s="861"/>
      <c r="J29" s="861"/>
      <c r="K29" s="1314"/>
      <c r="L29" s="1315">
        <v>18</v>
      </c>
      <c r="M29" s="861"/>
      <c r="N29" s="1313">
        <v>18</v>
      </c>
      <c r="O29" s="863"/>
      <c r="P29" s="957">
        <f t="shared" si="7"/>
        <v>36</v>
      </c>
      <c r="Q29" s="960">
        <f t="shared" si="7"/>
        <v>0</v>
      </c>
      <c r="R29" s="1313">
        <v>18</v>
      </c>
      <c r="S29" s="861"/>
      <c r="T29" s="1313">
        <v>18</v>
      </c>
      <c r="U29" s="861"/>
      <c r="V29" s="957">
        <f t="shared" si="8"/>
        <v>36</v>
      </c>
      <c r="W29" s="960">
        <f t="shared" si="8"/>
        <v>0</v>
      </c>
      <c r="X29" s="1313">
        <v>20</v>
      </c>
      <c r="Y29" s="861"/>
      <c r="Z29" s="1313">
        <v>16</v>
      </c>
      <c r="AA29" s="861"/>
      <c r="AB29" s="957">
        <f t="shared" si="9"/>
        <v>36</v>
      </c>
      <c r="AC29" s="960">
        <f t="shared" si="9"/>
        <v>0</v>
      </c>
      <c r="AD29" s="1299">
        <f>SUM(P29:Q29,V29:W29,AB29:AC29)</f>
        <v>108</v>
      </c>
      <c r="AE29" s="98"/>
      <c r="AF29" s="98"/>
      <c r="AG29" s="98"/>
      <c r="AH29" s="433"/>
      <c r="AI29" s="434"/>
      <c r="AJ29" s="434"/>
      <c r="AK29" s="434"/>
      <c r="AL29" s="434"/>
      <c r="AM29" s="434"/>
      <c r="AN29" s="434"/>
      <c r="AO29" s="434"/>
    </row>
    <row r="30" spans="2:41" s="238" customFormat="1" ht="16.5" customHeight="1" thickBot="1" x14ac:dyDescent="0.3">
      <c r="B30" s="1307" t="s">
        <v>105</v>
      </c>
      <c r="C30" s="1308">
        <f>SUM(C27:C29)</f>
        <v>16</v>
      </c>
      <c r="D30" s="1308">
        <f t="shared" ref="D30:AD30" si="10">SUM(D27:D29)</f>
        <v>423</v>
      </c>
      <c r="E30" s="1308">
        <f t="shared" si="10"/>
        <v>423</v>
      </c>
      <c r="F30" s="1308">
        <f t="shared" si="10"/>
        <v>423</v>
      </c>
      <c r="G30" s="1308">
        <f t="shared" si="10"/>
        <v>0</v>
      </c>
      <c r="H30" s="1308">
        <f t="shared" si="10"/>
        <v>0</v>
      </c>
      <c r="I30" s="1308">
        <f t="shared" si="10"/>
        <v>0</v>
      </c>
      <c r="J30" s="1308">
        <f t="shared" si="10"/>
        <v>0</v>
      </c>
      <c r="K30" s="1308">
        <f t="shared" si="10"/>
        <v>0</v>
      </c>
      <c r="L30" s="1308">
        <f t="shared" si="10"/>
        <v>71</v>
      </c>
      <c r="M30" s="1308">
        <f t="shared" si="10"/>
        <v>0</v>
      </c>
      <c r="N30" s="1308">
        <f t="shared" si="10"/>
        <v>70</v>
      </c>
      <c r="O30" s="1308">
        <f t="shared" si="10"/>
        <v>0</v>
      </c>
      <c r="P30" s="1309">
        <f t="shared" si="10"/>
        <v>141</v>
      </c>
      <c r="Q30" s="1309">
        <f t="shared" si="10"/>
        <v>0</v>
      </c>
      <c r="R30" s="1308">
        <f t="shared" si="10"/>
        <v>71</v>
      </c>
      <c r="S30" s="1308">
        <f t="shared" si="10"/>
        <v>0</v>
      </c>
      <c r="T30" s="1308">
        <f t="shared" si="10"/>
        <v>70</v>
      </c>
      <c r="U30" s="1308">
        <f t="shared" si="10"/>
        <v>0</v>
      </c>
      <c r="V30" s="1309">
        <f t="shared" si="10"/>
        <v>141</v>
      </c>
      <c r="W30" s="1309">
        <f t="shared" si="10"/>
        <v>0</v>
      </c>
      <c r="X30" s="1308">
        <f t="shared" si="10"/>
        <v>73</v>
      </c>
      <c r="Y30" s="1308">
        <f t="shared" si="10"/>
        <v>0</v>
      </c>
      <c r="Z30" s="1308">
        <f t="shared" si="10"/>
        <v>68</v>
      </c>
      <c r="AA30" s="1308">
        <f t="shared" si="10"/>
        <v>0</v>
      </c>
      <c r="AB30" s="1309">
        <f t="shared" si="10"/>
        <v>141</v>
      </c>
      <c r="AC30" s="1309">
        <f t="shared" si="10"/>
        <v>0</v>
      </c>
      <c r="AD30" s="1310">
        <f t="shared" si="10"/>
        <v>423</v>
      </c>
      <c r="AE30" s="98"/>
      <c r="AF30" s="98"/>
      <c r="AG30" s="98"/>
      <c r="AH30" s="433"/>
      <c r="AI30" s="434"/>
      <c r="AJ30" s="434"/>
      <c r="AK30" s="434"/>
      <c r="AL30" s="434"/>
      <c r="AM30" s="434"/>
      <c r="AN30" s="434"/>
      <c r="AO30" s="434"/>
    </row>
    <row r="31" spans="2:41" s="238" customFormat="1" ht="16.5" customHeight="1" thickBot="1" x14ac:dyDescent="0.3">
      <c r="B31" s="994" t="s">
        <v>110</v>
      </c>
      <c r="C31" s="1657"/>
      <c r="D31" s="1658"/>
      <c r="E31" s="1658"/>
      <c r="F31" s="1658"/>
      <c r="G31" s="1658"/>
      <c r="H31" s="1658"/>
      <c r="I31" s="1658"/>
      <c r="J31" s="1658"/>
      <c r="K31" s="1658"/>
      <c r="L31" s="1658"/>
      <c r="M31" s="1658"/>
      <c r="N31" s="1658"/>
      <c r="O31" s="1658"/>
      <c r="P31" s="1658"/>
      <c r="Q31" s="1658"/>
      <c r="R31" s="1658"/>
      <c r="S31" s="1658"/>
      <c r="T31" s="1658"/>
      <c r="U31" s="1658"/>
      <c r="V31" s="1658"/>
      <c r="W31" s="1658"/>
      <c r="X31" s="1658"/>
      <c r="Y31" s="1658"/>
      <c r="Z31" s="1658"/>
      <c r="AA31" s="1658"/>
      <c r="AB31" s="1658"/>
      <c r="AC31" s="1658"/>
      <c r="AD31" s="1659"/>
      <c r="AE31" s="98"/>
      <c r="AF31" s="98"/>
      <c r="AG31" s="98"/>
      <c r="AH31" s="433"/>
      <c r="AI31" s="434"/>
      <c r="AJ31" s="434"/>
      <c r="AK31" s="434"/>
      <c r="AL31" s="434"/>
      <c r="AM31" s="434"/>
      <c r="AN31" s="434"/>
      <c r="AO31" s="434"/>
    </row>
    <row r="32" spans="2:41" s="238" customFormat="1" ht="16.5" customHeight="1" thickBot="1" x14ac:dyDescent="0.3">
      <c r="B32" s="994" t="s">
        <v>111</v>
      </c>
      <c r="C32" s="1580"/>
      <c r="D32" s="1676"/>
      <c r="E32" s="1676"/>
      <c r="F32" s="1676"/>
      <c r="G32" s="1676"/>
      <c r="H32" s="1676"/>
      <c r="I32" s="1676"/>
      <c r="J32" s="1676"/>
      <c r="K32" s="1676"/>
      <c r="L32" s="1658"/>
      <c r="M32" s="1658"/>
      <c r="N32" s="1658"/>
      <c r="O32" s="1658"/>
      <c r="P32" s="1658"/>
      <c r="Q32" s="1658"/>
      <c r="R32" s="1658"/>
      <c r="S32" s="1658"/>
      <c r="T32" s="1658"/>
      <c r="U32" s="1658"/>
      <c r="V32" s="1658"/>
      <c r="W32" s="1658"/>
      <c r="X32" s="1658"/>
      <c r="Y32" s="1658"/>
      <c r="Z32" s="1658"/>
      <c r="AA32" s="1658"/>
      <c r="AB32" s="1658"/>
      <c r="AC32" s="1658"/>
      <c r="AD32" s="1659"/>
      <c r="AE32" s="98"/>
      <c r="AF32" s="638"/>
      <c r="AG32" s="98"/>
      <c r="AH32" s="433"/>
      <c r="AI32" s="434"/>
      <c r="AJ32" s="434"/>
      <c r="AK32" s="434"/>
      <c r="AL32" s="434"/>
      <c r="AM32" s="434"/>
      <c r="AN32" s="434"/>
      <c r="AO32" s="434"/>
    </row>
    <row r="33" spans="2:41" s="238" customFormat="1" ht="16.5" customHeight="1" thickBot="1" x14ac:dyDescent="0.3">
      <c r="B33" s="1316" t="s">
        <v>112</v>
      </c>
      <c r="C33" s="1317">
        <v>1</v>
      </c>
      <c r="D33" s="1318">
        <v>27</v>
      </c>
      <c r="E33" s="1318">
        <v>27</v>
      </c>
      <c r="F33" s="1319">
        <v>27</v>
      </c>
      <c r="G33" s="1320"/>
      <c r="H33" s="1320"/>
      <c r="I33" s="1321">
        <v>2</v>
      </c>
      <c r="J33" s="1321">
        <v>0</v>
      </c>
      <c r="K33" s="1322">
        <v>2</v>
      </c>
      <c r="L33" s="1302">
        <v>27</v>
      </c>
      <c r="M33" s="849"/>
      <c r="N33" s="849"/>
      <c r="O33" s="851"/>
      <c r="P33" s="957">
        <f>SUM(L33,N33)</f>
        <v>27</v>
      </c>
      <c r="Q33" s="960">
        <f>SUM(M33,O33)</f>
        <v>0</v>
      </c>
      <c r="R33" s="849"/>
      <c r="S33" s="849"/>
      <c r="T33" s="849"/>
      <c r="U33" s="849"/>
      <c r="V33" s="957">
        <f>SUM(R33,T33)</f>
        <v>0</v>
      </c>
      <c r="W33" s="960">
        <f>SUM(S33,U33)</f>
        <v>0</v>
      </c>
      <c r="X33" s="849"/>
      <c r="Y33" s="849"/>
      <c r="Z33" s="849"/>
      <c r="AA33" s="849"/>
      <c r="AB33" s="957">
        <f>SUM(X33,Z33)</f>
        <v>0</v>
      </c>
      <c r="AC33" s="960">
        <f>SUM(Y33,AA33)</f>
        <v>0</v>
      </c>
      <c r="AD33" s="1299">
        <f>SUM(P33:Q33,V33:W33,AB33:AC33)</f>
        <v>27</v>
      </c>
      <c r="AE33" s="98"/>
      <c r="AF33" s="98"/>
      <c r="AG33" s="98"/>
      <c r="AH33" s="1323"/>
      <c r="AK33" s="1324"/>
      <c r="AL33" s="1325"/>
      <c r="AM33" s="434"/>
      <c r="AN33" s="434"/>
      <c r="AO33" s="434"/>
    </row>
    <row r="34" spans="2:41" s="238" customFormat="1" ht="16.5" customHeight="1" thickBot="1" x14ac:dyDescent="0.3">
      <c r="B34" s="994" t="s">
        <v>113</v>
      </c>
      <c r="C34" s="1326"/>
      <c r="D34" s="1076"/>
      <c r="E34" s="1076"/>
      <c r="F34" s="1076"/>
      <c r="G34" s="1076"/>
      <c r="H34" s="1076"/>
      <c r="I34" s="1076"/>
      <c r="J34" s="1076"/>
      <c r="K34" s="1076"/>
      <c r="L34" s="1076"/>
      <c r="M34" s="1076"/>
      <c r="N34" s="1076"/>
      <c r="O34" s="1076"/>
      <c r="P34" s="1076"/>
      <c r="Q34" s="1076"/>
      <c r="R34" s="1076"/>
      <c r="S34" s="1076"/>
      <c r="T34" s="1076"/>
      <c r="U34" s="1076"/>
      <c r="V34" s="1076"/>
      <c r="W34" s="1076"/>
      <c r="X34" s="1076"/>
      <c r="Y34" s="1076"/>
      <c r="Z34" s="1076"/>
      <c r="AA34" s="1076"/>
      <c r="AB34" s="1076"/>
      <c r="AC34" s="1076"/>
      <c r="AD34" s="1078"/>
      <c r="AE34" s="98"/>
      <c r="AF34" s="98"/>
      <c r="AG34" s="98"/>
      <c r="AH34" s="1323"/>
      <c r="AK34" s="1324"/>
      <c r="AL34" s="1325"/>
      <c r="AM34" s="434"/>
      <c r="AN34" s="434"/>
      <c r="AO34" s="434"/>
    </row>
    <row r="35" spans="2:41" ht="17.25" customHeight="1" x14ac:dyDescent="0.25">
      <c r="B35" s="1327" t="s">
        <v>114</v>
      </c>
      <c r="C35" s="828">
        <v>1</v>
      </c>
      <c r="D35" s="828">
        <f>C35*27</f>
        <v>27</v>
      </c>
      <c r="E35" s="829">
        <f>C35*27</f>
        <v>27</v>
      </c>
      <c r="F35" s="1328">
        <f>+D35*1</f>
        <v>27</v>
      </c>
      <c r="G35" s="831"/>
      <c r="H35" s="837"/>
      <c r="I35" s="892">
        <f>C35*2</f>
        <v>2</v>
      </c>
      <c r="J35" s="892">
        <f>D35-E35</f>
        <v>0</v>
      </c>
      <c r="K35" s="1329">
        <f>C35*1.5</f>
        <v>1.5</v>
      </c>
      <c r="L35" s="838"/>
      <c r="M35" s="835"/>
      <c r="N35" s="1293">
        <v>27</v>
      </c>
      <c r="O35" s="836"/>
      <c r="P35" s="837">
        <f t="shared" ref="P35:Q37" si="11">SUM(L35,N35)</f>
        <v>27</v>
      </c>
      <c r="Q35" s="837">
        <f t="shared" si="11"/>
        <v>0</v>
      </c>
      <c r="R35" s="893"/>
      <c r="S35" s="897"/>
      <c r="T35" s="897"/>
      <c r="U35" s="1330"/>
      <c r="V35" s="837">
        <f t="shared" ref="V35:W37" si="12">SUM(R35,T35)</f>
        <v>0</v>
      </c>
      <c r="W35" s="839">
        <f t="shared" si="12"/>
        <v>0</v>
      </c>
      <c r="X35" s="893"/>
      <c r="Y35" s="897"/>
      <c r="Z35" s="897"/>
      <c r="AA35" s="1330"/>
      <c r="AB35" s="837">
        <f t="shared" ref="AB35:AC37" si="13">SUM(X35,Z35)</f>
        <v>0</v>
      </c>
      <c r="AC35" s="839">
        <f t="shared" si="13"/>
        <v>0</v>
      </c>
      <c r="AD35" s="1082">
        <f>SUM(P35,Q35,AB35,AC35)</f>
        <v>27</v>
      </c>
      <c r="AF35" s="98"/>
      <c r="AG35" s="98"/>
      <c r="AH35" s="1331"/>
      <c r="AK35" s="1324"/>
      <c r="AL35" s="1325"/>
    </row>
    <row r="36" spans="2:41" ht="17.25" customHeight="1" x14ac:dyDescent="0.2">
      <c r="B36" s="323" t="s">
        <v>115</v>
      </c>
      <c r="C36" s="891">
        <v>1</v>
      </c>
      <c r="D36" s="891">
        <f>C36*27</f>
        <v>27</v>
      </c>
      <c r="E36" s="841">
        <f>C36*27</f>
        <v>27</v>
      </c>
      <c r="F36" s="845"/>
      <c r="G36" s="1332">
        <f>+E36*1</f>
        <v>27</v>
      </c>
      <c r="H36" s="875"/>
      <c r="I36" s="879">
        <f>C36*2</f>
        <v>2</v>
      </c>
      <c r="J36" s="879">
        <f>D36-E36</f>
        <v>0</v>
      </c>
      <c r="K36" s="880">
        <f>C36*1.5</f>
        <v>1.5</v>
      </c>
      <c r="L36" s="876"/>
      <c r="M36" s="849"/>
      <c r="N36" s="849"/>
      <c r="O36" s="1333">
        <v>27</v>
      </c>
      <c r="P36" s="875">
        <f t="shared" si="11"/>
        <v>0</v>
      </c>
      <c r="Q36" s="875">
        <f t="shared" si="11"/>
        <v>27</v>
      </c>
      <c r="R36" s="957"/>
      <c r="S36" s="959"/>
      <c r="T36" s="959"/>
      <c r="U36" s="960"/>
      <c r="V36" s="875">
        <f t="shared" si="12"/>
        <v>0</v>
      </c>
      <c r="W36" s="877">
        <f t="shared" si="12"/>
        <v>0</v>
      </c>
      <c r="X36" s="957"/>
      <c r="Y36" s="959"/>
      <c r="Z36" s="959"/>
      <c r="AA36" s="960"/>
      <c r="AB36" s="875">
        <f t="shared" si="13"/>
        <v>0</v>
      </c>
      <c r="AC36" s="877">
        <f t="shared" si="13"/>
        <v>0</v>
      </c>
      <c r="AD36" s="1082">
        <f>SUM(P36,Q36,AB36,AC36)</f>
        <v>27</v>
      </c>
      <c r="AE36" s="489"/>
      <c r="AF36" s="1334"/>
      <c r="AG36" s="638"/>
      <c r="AH36" s="1335"/>
      <c r="AI36" s="638"/>
      <c r="AJ36" s="638"/>
      <c r="AK36" s="1335"/>
      <c r="AL36" s="1336"/>
    </row>
    <row r="37" spans="2:41" ht="28.15" customHeight="1" thickBot="1" x14ac:dyDescent="0.25">
      <c r="B37" s="1337" t="s">
        <v>116</v>
      </c>
      <c r="C37" s="1338">
        <v>2</v>
      </c>
      <c r="D37" s="1338">
        <f>C37*27</f>
        <v>54</v>
      </c>
      <c r="E37" s="916">
        <f>C37*27</f>
        <v>54</v>
      </c>
      <c r="F37" s="1339">
        <f>+D37*1</f>
        <v>54</v>
      </c>
      <c r="G37" s="919"/>
      <c r="H37" s="922"/>
      <c r="I37" s="1340">
        <f>C37*2</f>
        <v>4</v>
      </c>
      <c r="J37" s="1340">
        <f>D37-E37</f>
        <v>0</v>
      </c>
      <c r="K37" s="1341">
        <f>C37*1.5</f>
        <v>3</v>
      </c>
      <c r="L37" s="1342">
        <v>25</v>
      </c>
      <c r="M37" s="910"/>
      <c r="N37" s="1304">
        <v>29</v>
      </c>
      <c r="O37" s="1099"/>
      <c r="P37" s="922">
        <f t="shared" si="11"/>
        <v>54</v>
      </c>
      <c r="Q37" s="922">
        <f t="shared" si="11"/>
        <v>0</v>
      </c>
      <c r="R37" s="908"/>
      <c r="S37" s="914"/>
      <c r="T37" s="914"/>
      <c r="U37" s="921"/>
      <c r="V37" s="922">
        <f t="shared" si="12"/>
        <v>0</v>
      </c>
      <c r="W37" s="926">
        <f t="shared" si="12"/>
        <v>0</v>
      </c>
      <c r="X37" s="908"/>
      <c r="Y37" s="914"/>
      <c r="Z37" s="914"/>
      <c r="AA37" s="921"/>
      <c r="AB37" s="922">
        <f t="shared" si="13"/>
        <v>0</v>
      </c>
      <c r="AC37" s="926">
        <f t="shared" si="13"/>
        <v>0</v>
      </c>
      <c r="AD37" s="1343">
        <f>SUM(P37,Q37,AB37,AC37)</f>
        <v>54</v>
      </c>
      <c r="AE37" s="489"/>
    </row>
    <row r="38" spans="2:41" s="238" customFormat="1" ht="16.899999999999999" customHeight="1" thickBot="1" x14ac:dyDescent="0.3">
      <c r="B38" s="994" t="s">
        <v>117</v>
      </c>
      <c r="C38" s="1076"/>
      <c r="D38" s="1076"/>
      <c r="E38" s="1076"/>
      <c r="F38" s="1076"/>
      <c r="G38" s="1076"/>
      <c r="H38" s="1076"/>
      <c r="I38" s="1076"/>
      <c r="J38" s="1076"/>
      <c r="K38" s="1076"/>
      <c r="L38" s="1076"/>
      <c r="M38" s="1076"/>
      <c r="N38" s="1076"/>
      <c r="O38" s="1076"/>
      <c r="P38" s="1076"/>
      <c r="Q38" s="1076"/>
      <c r="R38" s="1076"/>
      <c r="S38" s="1076"/>
      <c r="T38" s="1076"/>
      <c r="U38" s="1076"/>
      <c r="V38" s="1076"/>
      <c r="W38" s="1076"/>
      <c r="X38" s="1076"/>
      <c r="Y38" s="1076"/>
      <c r="Z38" s="1076"/>
      <c r="AA38" s="1076"/>
      <c r="AB38" s="1076"/>
      <c r="AC38" s="1076"/>
      <c r="AD38" s="1078"/>
      <c r="AE38" s="98"/>
      <c r="AF38" s="98"/>
      <c r="AG38" s="98"/>
      <c r="AH38" s="433"/>
      <c r="AI38" s="434"/>
      <c r="AJ38" s="434"/>
      <c r="AK38" s="434"/>
      <c r="AL38" s="434"/>
      <c r="AM38" s="434"/>
      <c r="AN38" s="434"/>
      <c r="AO38" s="434"/>
    </row>
    <row r="39" spans="2:41" s="97" customFormat="1" ht="28.15" customHeight="1" x14ac:dyDescent="0.25">
      <c r="B39" s="1327" t="s">
        <v>325</v>
      </c>
      <c r="C39" s="1344">
        <v>10</v>
      </c>
      <c r="D39" s="829">
        <f>C39*27</f>
        <v>270</v>
      </c>
      <c r="E39" s="829">
        <f>C39*27</f>
        <v>270</v>
      </c>
      <c r="F39" s="1345">
        <f>TRUNC(E39*0.3)</f>
        <v>81</v>
      </c>
      <c r="G39" s="1345">
        <f>E39-F39</f>
        <v>189</v>
      </c>
      <c r="H39" s="831"/>
      <c r="I39" s="831">
        <f>C39*2</f>
        <v>20</v>
      </c>
      <c r="J39" s="831">
        <f>D39-E39</f>
        <v>0</v>
      </c>
      <c r="K39" s="1346">
        <f>C39-1.5</f>
        <v>8.5</v>
      </c>
      <c r="L39" s="1347">
        <v>70</v>
      </c>
      <c r="M39" s="1348">
        <v>165</v>
      </c>
      <c r="N39" s="1349">
        <f>F39-L39</f>
        <v>11</v>
      </c>
      <c r="O39" s="1350">
        <f>G39-M39</f>
        <v>24</v>
      </c>
      <c r="P39" s="837">
        <f t="shared" ref="P39:Q41" si="14">SUM(L39,N39)</f>
        <v>81</v>
      </c>
      <c r="Q39" s="837">
        <f t="shared" si="14"/>
        <v>189</v>
      </c>
      <c r="R39" s="1351"/>
      <c r="S39" s="1352"/>
      <c r="T39" s="1353"/>
      <c r="U39" s="1354"/>
      <c r="V39" s="837">
        <f t="shared" ref="V39:W41" si="15">SUM(R39,T39)</f>
        <v>0</v>
      </c>
      <c r="W39" s="839">
        <f t="shared" si="15"/>
        <v>0</v>
      </c>
      <c r="X39" s="1351"/>
      <c r="Y39" s="1352"/>
      <c r="Z39" s="1353"/>
      <c r="AA39" s="1354"/>
      <c r="AB39" s="837">
        <f t="shared" ref="AB39:AC41" si="16">SUM(X39,Z39)</f>
        <v>0</v>
      </c>
      <c r="AC39" s="839">
        <f t="shared" si="16"/>
        <v>0</v>
      </c>
      <c r="AD39" s="1082">
        <f>SUM(P39,Q39,AB39,AC39,V39,W39)</f>
        <v>270</v>
      </c>
      <c r="AE39" s="98"/>
      <c r="AF39" s="98"/>
      <c r="AG39" s="98"/>
      <c r="AH39" s="98"/>
    </row>
    <row r="40" spans="2:41" s="97" customFormat="1" ht="15.75" x14ac:dyDescent="0.25">
      <c r="B40" s="1355" t="s">
        <v>326</v>
      </c>
      <c r="C40" s="1356">
        <v>15</v>
      </c>
      <c r="D40" s="841">
        <f>C40*27</f>
        <v>405</v>
      </c>
      <c r="E40" s="829">
        <f>C40*27</f>
        <v>405</v>
      </c>
      <c r="F40" s="1357">
        <f>TRUNC(E40*0.3)</f>
        <v>121</v>
      </c>
      <c r="G40" s="1357">
        <f>E40-F40</f>
        <v>284</v>
      </c>
      <c r="H40" s="845"/>
      <c r="I40" s="845">
        <f>C40*2</f>
        <v>30</v>
      </c>
      <c r="J40" s="845">
        <f>D40-E40</f>
        <v>0</v>
      </c>
      <c r="K40" s="872">
        <f>C40-1.5</f>
        <v>13.5</v>
      </c>
      <c r="L40" s="876"/>
      <c r="M40" s="847"/>
      <c r="N40" s="1301">
        <v>40</v>
      </c>
      <c r="O40" s="1333">
        <v>95</v>
      </c>
      <c r="P40" s="837">
        <f t="shared" si="14"/>
        <v>40</v>
      </c>
      <c r="Q40" s="837">
        <f t="shared" si="14"/>
        <v>95</v>
      </c>
      <c r="R40" s="1358">
        <f>F40-N40</f>
        <v>81</v>
      </c>
      <c r="S40" s="1359">
        <f>G40-O40</f>
        <v>189</v>
      </c>
      <c r="T40" s="849"/>
      <c r="U40" s="874"/>
      <c r="V40" s="837">
        <f t="shared" si="15"/>
        <v>81</v>
      </c>
      <c r="W40" s="839">
        <f t="shared" si="15"/>
        <v>189</v>
      </c>
      <c r="X40" s="1360"/>
      <c r="Y40" s="1361"/>
      <c r="Z40" s="849"/>
      <c r="AA40" s="874"/>
      <c r="AB40" s="837">
        <f t="shared" si="16"/>
        <v>0</v>
      </c>
      <c r="AC40" s="839">
        <f t="shared" si="16"/>
        <v>0</v>
      </c>
      <c r="AD40" s="1082">
        <f>SUM(P40,Q40,AB40,AC40,V40,W40)</f>
        <v>405</v>
      </c>
      <c r="AE40" s="98"/>
      <c r="AF40" s="98"/>
      <c r="AG40" s="98"/>
      <c r="AH40" s="98"/>
    </row>
    <row r="41" spans="2:41" s="97" customFormat="1" ht="16.5" thickBot="1" x14ac:dyDescent="0.3">
      <c r="B41" s="1362" t="s">
        <v>327</v>
      </c>
      <c r="C41" s="1363">
        <v>20</v>
      </c>
      <c r="D41" s="841">
        <f>C41*27</f>
        <v>540</v>
      </c>
      <c r="E41" s="829">
        <f>C41*27</f>
        <v>540</v>
      </c>
      <c r="F41" s="1357">
        <f>TRUNC(E41*0.3)</f>
        <v>162</v>
      </c>
      <c r="G41" s="1357">
        <f>E41-F41</f>
        <v>378</v>
      </c>
      <c r="H41" s="845"/>
      <c r="I41" s="845">
        <f>C41*2</f>
        <v>40</v>
      </c>
      <c r="J41" s="845">
        <f>D41-E41</f>
        <v>0</v>
      </c>
      <c r="K41" s="872">
        <f>C41-1.5</f>
        <v>18.5</v>
      </c>
      <c r="L41" s="876"/>
      <c r="M41" s="847"/>
      <c r="N41" s="1364"/>
      <c r="O41" s="1365"/>
      <c r="P41" s="837">
        <f t="shared" si="14"/>
        <v>0</v>
      </c>
      <c r="Q41" s="837">
        <f t="shared" si="14"/>
        <v>0</v>
      </c>
      <c r="R41" s="876"/>
      <c r="S41" s="847"/>
      <c r="T41" s="1366">
        <v>81</v>
      </c>
      <c r="U41" s="1367">
        <v>190</v>
      </c>
      <c r="V41" s="837">
        <f t="shared" si="15"/>
        <v>81</v>
      </c>
      <c r="W41" s="839">
        <f t="shared" si="15"/>
        <v>190</v>
      </c>
      <c r="X41" s="1358">
        <f>F41-T41</f>
        <v>81</v>
      </c>
      <c r="Y41" s="1359">
        <f>G41-U41</f>
        <v>188</v>
      </c>
      <c r="Z41" s="849"/>
      <c r="AA41" s="874"/>
      <c r="AB41" s="837">
        <f t="shared" si="16"/>
        <v>81</v>
      </c>
      <c r="AC41" s="839">
        <f t="shared" si="16"/>
        <v>188</v>
      </c>
      <c r="AD41" s="1082">
        <f>SUM(P41,Q41,AB41,AC41,V41,W41)</f>
        <v>540</v>
      </c>
      <c r="AE41" s="98"/>
      <c r="AF41" s="98"/>
      <c r="AG41" s="98"/>
      <c r="AH41" s="98"/>
    </row>
    <row r="42" spans="2:41" s="240" customFormat="1" ht="13.5" customHeight="1" thickBot="1" x14ac:dyDescent="0.3">
      <c r="B42" s="1307" t="s">
        <v>105</v>
      </c>
      <c r="C42" s="1308">
        <f t="shared" ref="C42:AD42" si="17">SUM(C33:C41)</f>
        <v>50</v>
      </c>
      <c r="D42" s="1308">
        <f t="shared" si="17"/>
        <v>1350</v>
      </c>
      <c r="E42" s="1308">
        <f t="shared" si="17"/>
        <v>1350</v>
      </c>
      <c r="F42" s="1308">
        <f t="shared" si="17"/>
        <v>472</v>
      </c>
      <c r="G42" s="1308">
        <f t="shared" si="17"/>
        <v>878</v>
      </c>
      <c r="H42" s="1308">
        <f t="shared" si="17"/>
        <v>0</v>
      </c>
      <c r="I42" s="1308">
        <f t="shared" si="17"/>
        <v>100</v>
      </c>
      <c r="J42" s="1308">
        <f t="shared" si="17"/>
        <v>0</v>
      </c>
      <c r="K42" s="1308">
        <f t="shared" si="17"/>
        <v>48.5</v>
      </c>
      <c r="L42" s="1308">
        <f t="shared" si="17"/>
        <v>122</v>
      </c>
      <c r="M42" s="1308">
        <f t="shared" si="17"/>
        <v>165</v>
      </c>
      <c r="N42" s="1308">
        <f t="shared" si="17"/>
        <v>107</v>
      </c>
      <c r="O42" s="1308">
        <f t="shared" si="17"/>
        <v>146</v>
      </c>
      <c r="P42" s="1308">
        <f t="shared" si="17"/>
        <v>229</v>
      </c>
      <c r="Q42" s="1308">
        <f t="shared" si="17"/>
        <v>311</v>
      </c>
      <c r="R42" s="1308">
        <f t="shared" si="17"/>
        <v>81</v>
      </c>
      <c r="S42" s="1308">
        <f t="shared" si="17"/>
        <v>189</v>
      </c>
      <c r="T42" s="1308">
        <f t="shared" si="17"/>
        <v>81</v>
      </c>
      <c r="U42" s="1308">
        <f t="shared" si="17"/>
        <v>190</v>
      </c>
      <c r="V42" s="1308">
        <f t="shared" si="17"/>
        <v>162</v>
      </c>
      <c r="W42" s="1308">
        <f t="shared" si="17"/>
        <v>379</v>
      </c>
      <c r="X42" s="1308">
        <f t="shared" si="17"/>
        <v>81</v>
      </c>
      <c r="Y42" s="1308">
        <f t="shared" si="17"/>
        <v>188</v>
      </c>
      <c r="Z42" s="1308">
        <f t="shared" si="17"/>
        <v>0</v>
      </c>
      <c r="AA42" s="1308">
        <f t="shared" si="17"/>
        <v>0</v>
      </c>
      <c r="AB42" s="1308">
        <f t="shared" si="17"/>
        <v>81</v>
      </c>
      <c r="AC42" s="1308">
        <f t="shared" si="17"/>
        <v>188</v>
      </c>
      <c r="AD42" s="1368">
        <f t="shared" si="17"/>
        <v>1350</v>
      </c>
      <c r="AE42" s="98"/>
      <c r="AF42" s="98"/>
      <c r="AG42" s="98"/>
      <c r="AH42" s="243"/>
    </row>
    <row r="43" spans="2:41" s="238" customFormat="1" ht="16.5" customHeight="1" thickBot="1" x14ac:dyDescent="0.3">
      <c r="B43" s="1369"/>
      <c r="C43" s="935"/>
      <c r="D43" s="935"/>
      <c r="E43" s="935"/>
      <c r="F43" s="935"/>
      <c r="G43" s="935"/>
      <c r="H43" s="935"/>
      <c r="I43" s="935"/>
      <c r="J43" s="935"/>
      <c r="K43" s="935"/>
      <c r="L43" s="935"/>
      <c r="M43" s="935"/>
      <c r="N43" s="935"/>
      <c r="O43" s="935"/>
      <c r="P43" s="935"/>
      <c r="Q43" s="935"/>
      <c r="R43" s="935"/>
      <c r="S43" s="935"/>
      <c r="T43" s="935"/>
      <c r="U43" s="935"/>
      <c r="V43" s="935"/>
      <c r="W43" s="935"/>
      <c r="X43" s="935"/>
      <c r="Y43" s="935"/>
      <c r="Z43" s="935"/>
      <c r="AA43" s="935"/>
      <c r="AB43" s="935"/>
      <c r="AC43" s="935"/>
      <c r="AD43" s="1370"/>
      <c r="AE43" s="98"/>
      <c r="AF43" s="239"/>
      <c r="AG43" s="239"/>
      <c r="AH43" s="239"/>
    </row>
    <row r="44" spans="2:41" s="240" customFormat="1" ht="16.5" customHeight="1" thickBot="1" x14ac:dyDescent="0.3">
      <c r="B44" s="1038" t="s">
        <v>122</v>
      </c>
      <c r="C44" s="1371"/>
      <c r="D44" s="1372"/>
      <c r="E44" s="1076"/>
      <c r="F44" s="1076"/>
      <c r="G44" s="1076"/>
      <c r="H44" s="1076"/>
      <c r="I44" s="1076"/>
      <c r="J44" s="1373"/>
      <c r="K44" s="1076"/>
      <c r="L44" s="1076"/>
      <c r="M44" s="1076"/>
      <c r="N44" s="1076"/>
      <c r="O44" s="1076"/>
      <c r="P44" s="1076"/>
      <c r="Q44" s="1076"/>
      <c r="R44" s="1076"/>
      <c r="S44" s="1076"/>
      <c r="T44" s="1076"/>
      <c r="U44" s="1076"/>
      <c r="V44" s="1076"/>
      <c r="W44" s="1374"/>
      <c r="X44" s="1076"/>
      <c r="Y44" s="1076"/>
      <c r="Z44" s="1076"/>
      <c r="AA44" s="1076"/>
      <c r="AB44" s="1076"/>
      <c r="AC44" s="1374"/>
      <c r="AD44" s="1078"/>
      <c r="AE44" s="98"/>
      <c r="AF44" s="98"/>
      <c r="AG44" s="98"/>
      <c r="AH44" s="243"/>
    </row>
    <row r="45" spans="2:41" s="240" customFormat="1" ht="30.6" customHeight="1" x14ac:dyDescent="0.25">
      <c r="B45" s="323" t="s">
        <v>328</v>
      </c>
      <c r="C45" s="828">
        <v>5</v>
      </c>
      <c r="D45" s="891">
        <f>C45*27</f>
        <v>135</v>
      </c>
      <c r="E45" s="870">
        <f>C45*27</f>
        <v>135</v>
      </c>
      <c r="F45" s="1357">
        <f>TRUNC(E45*0.3)</f>
        <v>40</v>
      </c>
      <c r="G45" s="1357">
        <f>E45-F45</f>
        <v>95</v>
      </c>
      <c r="H45" s="892"/>
      <c r="I45" s="879">
        <f>C45*2</f>
        <v>10</v>
      </c>
      <c r="J45" s="845">
        <f>D45-E45</f>
        <v>0</v>
      </c>
      <c r="K45" s="880">
        <f>C45*1.5</f>
        <v>7.5</v>
      </c>
      <c r="L45" s="893"/>
      <c r="M45" s="894"/>
      <c r="N45" s="897"/>
      <c r="O45" s="898"/>
      <c r="P45" s="875">
        <f t="shared" ref="P45:Q49" si="18">SUM(L45,N45)</f>
        <v>0</v>
      </c>
      <c r="Q45" s="875">
        <f t="shared" si="18"/>
        <v>0</v>
      </c>
      <c r="R45" s="893"/>
      <c r="S45" s="894"/>
      <c r="T45" s="897"/>
      <c r="U45" s="898"/>
      <c r="V45" s="875">
        <f t="shared" ref="V45:W49" si="19">SUM(R45,T45)</f>
        <v>0</v>
      </c>
      <c r="W45" s="877">
        <f t="shared" si="19"/>
        <v>0</v>
      </c>
      <c r="X45" s="893"/>
      <c r="Y45" s="894"/>
      <c r="Z45" s="897"/>
      <c r="AA45" s="898"/>
      <c r="AB45" s="875">
        <f t="shared" ref="AB45:AC49" si="20">SUM(X45,Z45)</f>
        <v>0</v>
      </c>
      <c r="AC45" s="877">
        <f t="shared" si="20"/>
        <v>0</v>
      </c>
      <c r="AD45" s="1107">
        <f>SUM(P45,Q45,AB45,AC45)</f>
        <v>0</v>
      </c>
      <c r="AE45" s="98"/>
      <c r="AF45" s="98"/>
      <c r="AG45" s="98"/>
      <c r="AH45" s="243"/>
    </row>
    <row r="46" spans="2:41" ht="39.6" customHeight="1" x14ac:dyDescent="0.2">
      <c r="B46" s="323" t="s">
        <v>329</v>
      </c>
      <c r="C46" s="900">
        <v>5</v>
      </c>
      <c r="D46" s="891">
        <f>C46*27</f>
        <v>135</v>
      </c>
      <c r="E46" s="1375">
        <f>C46*27</f>
        <v>135</v>
      </c>
      <c r="F46" s="1357">
        <f>TRUNC(E46*0.3)</f>
        <v>40</v>
      </c>
      <c r="G46" s="1357">
        <f>E46-F46</f>
        <v>95</v>
      </c>
      <c r="H46" s="907"/>
      <c r="I46" s="879">
        <f>C46*2</f>
        <v>10</v>
      </c>
      <c r="J46" s="845">
        <f>D46-E46</f>
        <v>0</v>
      </c>
      <c r="K46" s="880">
        <f>C46*1.5</f>
        <v>7.5</v>
      </c>
      <c r="L46" s="908"/>
      <c r="M46" s="909"/>
      <c r="N46" s="910"/>
      <c r="O46" s="911"/>
      <c r="P46" s="875">
        <f t="shared" si="18"/>
        <v>0</v>
      </c>
      <c r="Q46" s="875">
        <f t="shared" si="18"/>
        <v>0</v>
      </c>
      <c r="R46" s="908"/>
      <c r="S46" s="963"/>
      <c r="T46" s="914"/>
      <c r="U46" s="915"/>
      <c r="V46" s="875">
        <f t="shared" si="19"/>
        <v>0</v>
      </c>
      <c r="W46" s="877">
        <f t="shared" si="19"/>
        <v>0</v>
      </c>
      <c r="X46" s="908"/>
      <c r="Y46" s="963"/>
      <c r="Z46" s="910"/>
      <c r="AA46" s="911"/>
      <c r="AB46" s="875">
        <f t="shared" si="20"/>
        <v>0</v>
      </c>
      <c r="AC46" s="877">
        <f t="shared" si="20"/>
        <v>0</v>
      </c>
      <c r="AD46" s="1107">
        <f>SUM(P46,Q46,AB46,AC46)</f>
        <v>0</v>
      </c>
      <c r="AE46" s="489"/>
    </row>
    <row r="47" spans="2:41" ht="17.25" customHeight="1" x14ac:dyDescent="0.2">
      <c r="B47" s="323" t="s">
        <v>330</v>
      </c>
      <c r="C47" s="900">
        <v>5</v>
      </c>
      <c r="D47" s="891">
        <f>C47*27</f>
        <v>135</v>
      </c>
      <c r="E47" s="1375">
        <f>C47*27</f>
        <v>135</v>
      </c>
      <c r="F47" s="1357">
        <f>TRUNC(E47*0.3)</f>
        <v>40</v>
      </c>
      <c r="G47" s="1357">
        <f>E47-F47</f>
        <v>95</v>
      </c>
      <c r="H47" s="907"/>
      <c r="I47" s="879">
        <f>C47*2</f>
        <v>10</v>
      </c>
      <c r="J47" s="845">
        <f>D47-E47</f>
        <v>0</v>
      </c>
      <c r="K47" s="880">
        <f>C47*1.5</f>
        <v>7.5</v>
      </c>
      <c r="L47" s="908"/>
      <c r="M47" s="909"/>
      <c r="N47" s="910"/>
      <c r="O47" s="911"/>
      <c r="P47" s="875">
        <f t="shared" si="18"/>
        <v>0</v>
      </c>
      <c r="Q47" s="875">
        <f t="shared" si="18"/>
        <v>0</v>
      </c>
      <c r="R47" s="908"/>
      <c r="S47" s="963"/>
      <c r="T47" s="914"/>
      <c r="U47" s="915"/>
      <c r="V47" s="875">
        <f t="shared" si="19"/>
        <v>0</v>
      </c>
      <c r="W47" s="877">
        <f t="shared" si="19"/>
        <v>0</v>
      </c>
      <c r="X47" s="908"/>
      <c r="Y47" s="963"/>
      <c r="Z47" s="910"/>
      <c r="AA47" s="911"/>
      <c r="AB47" s="875">
        <f t="shared" si="20"/>
        <v>0</v>
      </c>
      <c r="AC47" s="877">
        <f t="shared" si="20"/>
        <v>0</v>
      </c>
      <c r="AD47" s="1107">
        <f>SUM(P47,Q47,AB47,AC47)</f>
        <v>0</v>
      </c>
      <c r="AE47" s="489"/>
    </row>
    <row r="48" spans="2:41" ht="17.25" customHeight="1" x14ac:dyDescent="0.2">
      <c r="B48" s="323" t="s">
        <v>331</v>
      </c>
      <c r="C48" s="900">
        <v>5</v>
      </c>
      <c r="D48" s="891">
        <f>C48*27</f>
        <v>135</v>
      </c>
      <c r="E48" s="1375">
        <f>C48*27</f>
        <v>135</v>
      </c>
      <c r="F48" s="1357">
        <f>TRUNC(E48*0.3)</f>
        <v>40</v>
      </c>
      <c r="G48" s="1357">
        <f>E48-F48</f>
        <v>95</v>
      </c>
      <c r="H48" s="907"/>
      <c r="I48" s="879">
        <f>C48*2</f>
        <v>10</v>
      </c>
      <c r="J48" s="845">
        <f>D48-E48</f>
        <v>0</v>
      </c>
      <c r="K48" s="880">
        <f>C48*1.5</f>
        <v>7.5</v>
      </c>
      <c r="L48" s="908"/>
      <c r="M48" s="909"/>
      <c r="N48" s="910"/>
      <c r="O48" s="911"/>
      <c r="P48" s="875">
        <f t="shared" si="18"/>
        <v>0</v>
      </c>
      <c r="Q48" s="875">
        <f t="shared" si="18"/>
        <v>0</v>
      </c>
      <c r="R48" s="908"/>
      <c r="S48" s="963"/>
      <c r="T48" s="914"/>
      <c r="U48" s="915"/>
      <c r="V48" s="875">
        <f t="shared" si="19"/>
        <v>0</v>
      </c>
      <c r="W48" s="877">
        <f t="shared" si="19"/>
        <v>0</v>
      </c>
      <c r="X48" s="908"/>
      <c r="Y48" s="963"/>
      <c r="Z48" s="1304">
        <v>40</v>
      </c>
      <c r="AA48" s="1376">
        <v>95</v>
      </c>
      <c r="AB48" s="875">
        <f t="shared" si="20"/>
        <v>40</v>
      </c>
      <c r="AC48" s="877">
        <f t="shared" si="20"/>
        <v>95</v>
      </c>
      <c r="AD48" s="1107">
        <f>SUM(P48,Q48,AB48,AC48)</f>
        <v>135</v>
      </c>
      <c r="AE48" s="489"/>
    </row>
    <row r="49" spans="2:34" ht="17.25" customHeight="1" thickBot="1" x14ac:dyDescent="0.25">
      <c r="B49" s="323" t="s">
        <v>332</v>
      </c>
      <c r="C49" s="900">
        <v>5</v>
      </c>
      <c r="D49" s="891">
        <f>C49*27</f>
        <v>135</v>
      </c>
      <c r="E49" s="1375">
        <f>C49*27</f>
        <v>135</v>
      </c>
      <c r="F49" s="1357">
        <f>TRUNC(E49*0.3)</f>
        <v>40</v>
      </c>
      <c r="G49" s="1357">
        <f>E49-F49</f>
        <v>95</v>
      </c>
      <c r="H49" s="907"/>
      <c r="I49" s="879">
        <f>C49*2</f>
        <v>10</v>
      </c>
      <c r="J49" s="845">
        <f>D49-E49</f>
        <v>0</v>
      </c>
      <c r="K49" s="880">
        <f>C49*1.5</f>
        <v>7.5</v>
      </c>
      <c r="L49" s="908"/>
      <c r="M49" s="909"/>
      <c r="N49" s="910"/>
      <c r="O49" s="911"/>
      <c r="P49" s="875">
        <f t="shared" si="18"/>
        <v>0</v>
      </c>
      <c r="Q49" s="875">
        <f t="shared" si="18"/>
        <v>0</v>
      </c>
      <c r="R49" s="908"/>
      <c r="S49" s="963"/>
      <c r="T49" s="914"/>
      <c r="U49" s="915"/>
      <c r="V49" s="875">
        <f t="shared" si="19"/>
        <v>0</v>
      </c>
      <c r="W49" s="877">
        <f t="shared" si="19"/>
        <v>0</v>
      </c>
      <c r="X49" s="908"/>
      <c r="Y49" s="963"/>
      <c r="Z49" s="910"/>
      <c r="AA49" s="911"/>
      <c r="AB49" s="875">
        <f t="shared" si="20"/>
        <v>0</v>
      </c>
      <c r="AC49" s="877">
        <f t="shared" si="20"/>
        <v>0</v>
      </c>
      <c r="AD49" s="1107">
        <f>SUM(P49,Q49,AB49,AC49)</f>
        <v>0</v>
      </c>
      <c r="AE49" s="489"/>
    </row>
    <row r="50" spans="2:34" ht="15.6" customHeight="1" thickBot="1" x14ac:dyDescent="0.25">
      <c r="B50" s="1377" t="s">
        <v>125</v>
      </c>
      <c r="C50" s="1378"/>
      <c r="D50" s="1374"/>
      <c r="E50" s="1076"/>
      <c r="F50" s="1076"/>
      <c r="G50" s="1076"/>
      <c r="H50" s="1076"/>
      <c r="I50" s="1076"/>
      <c r="J50" s="1076"/>
      <c r="K50" s="1076"/>
      <c r="L50" s="1076"/>
      <c r="M50" s="1379"/>
      <c r="N50" s="1379"/>
      <c r="O50" s="1379"/>
      <c r="P50" s="1076"/>
      <c r="Q50" s="1076"/>
      <c r="R50" s="1076"/>
      <c r="S50" s="1076"/>
      <c r="T50" s="1076"/>
      <c r="U50" s="1076"/>
      <c r="V50" s="1076"/>
      <c r="W50" s="1374"/>
      <c r="X50" s="1076"/>
      <c r="Y50" s="1076"/>
      <c r="Z50" s="1076"/>
      <c r="AA50" s="1076"/>
      <c r="AB50" s="1076"/>
      <c r="AC50" s="1374"/>
      <c r="AD50" s="1078"/>
      <c r="AE50" s="489"/>
    </row>
    <row r="51" spans="2:34" s="97" customFormat="1" ht="19.899999999999999" customHeight="1" thickBot="1" x14ac:dyDescent="0.3">
      <c r="B51" s="1380" t="s">
        <v>126</v>
      </c>
      <c r="C51" s="1381">
        <v>5</v>
      </c>
      <c r="D51" s="855">
        <f>C51*27</f>
        <v>135</v>
      </c>
      <c r="E51" s="1382">
        <f>C51*27</f>
        <v>135</v>
      </c>
      <c r="F51" s="1383" t="s">
        <v>127</v>
      </c>
      <c r="G51" s="1384"/>
      <c r="H51" s="1385">
        <v>135</v>
      </c>
      <c r="I51" s="857">
        <f>C51*2</f>
        <v>10</v>
      </c>
      <c r="J51" s="857">
        <f>D51-E51</f>
        <v>0</v>
      </c>
      <c r="K51" s="919"/>
      <c r="L51" s="908"/>
      <c r="M51" s="914"/>
      <c r="N51" s="914"/>
      <c r="O51" s="921"/>
      <c r="P51" s="1386">
        <f>SUM(L51,N51)</f>
        <v>0</v>
      </c>
      <c r="Q51" s="1386">
        <f>SUM(M51,O51)</f>
        <v>0</v>
      </c>
      <c r="R51" s="908"/>
      <c r="S51" s="1387"/>
      <c r="T51" s="914"/>
      <c r="U51" s="921"/>
      <c r="V51" s="1386">
        <f>SUM(R51,T51)</f>
        <v>0</v>
      </c>
      <c r="W51" s="1388">
        <f>SUM(S51,U51)</f>
        <v>0</v>
      </c>
      <c r="X51" s="908"/>
      <c r="Y51" s="914"/>
      <c r="Z51" s="914"/>
      <c r="AA51" s="1389">
        <v>135</v>
      </c>
      <c r="AB51" s="1386">
        <f>SUM(X51,Z51)</f>
        <v>0</v>
      </c>
      <c r="AC51" s="1388">
        <f>SUM(Y51,AA51)</f>
        <v>135</v>
      </c>
      <c r="AD51" s="1082">
        <f>SUM(P51,Q51,AB51,AC51,V51,W51)</f>
        <v>135</v>
      </c>
      <c r="AE51" s="98"/>
      <c r="AF51" s="98"/>
      <c r="AG51" s="98"/>
      <c r="AH51" s="98"/>
    </row>
    <row r="52" spans="2:34" ht="22.15" customHeight="1" thickBot="1" x14ac:dyDescent="0.25">
      <c r="B52" s="302" t="s">
        <v>128</v>
      </c>
      <c r="C52" s="798">
        <f t="shared" ref="C52:AD52" si="21">SUM(C25,C30)</f>
        <v>65</v>
      </c>
      <c r="D52" s="798">
        <f t="shared" si="21"/>
        <v>1755</v>
      </c>
      <c r="E52" s="798">
        <f t="shared" si="21"/>
        <v>1755</v>
      </c>
      <c r="F52" s="798">
        <f t="shared" si="21"/>
        <v>1755</v>
      </c>
      <c r="G52" s="798">
        <f t="shared" si="21"/>
        <v>0</v>
      </c>
      <c r="H52" s="798">
        <f t="shared" si="21"/>
        <v>0</v>
      </c>
      <c r="I52" s="798">
        <f t="shared" si="21"/>
        <v>0</v>
      </c>
      <c r="J52" s="798">
        <f t="shared" si="21"/>
        <v>0</v>
      </c>
      <c r="K52" s="798">
        <f t="shared" si="21"/>
        <v>0</v>
      </c>
      <c r="L52" s="798">
        <f>SUM(L25,L30)</f>
        <v>296</v>
      </c>
      <c r="M52" s="798">
        <f t="shared" si="21"/>
        <v>0</v>
      </c>
      <c r="N52" s="798">
        <f t="shared" si="21"/>
        <v>289</v>
      </c>
      <c r="O52" s="798">
        <f t="shared" si="21"/>
        <v>0</v>
      </c>
      <c r="P52" s="798">
        <f t="shared" si="21"/>
        <v>585</v>
      </c>
      <c r="Q52" s="798">
        <f t="shared" si="21"/>
        <v>0</v>
      </c>
      <c r="R52" s="798">
        <f t="shared" si="21"/>
        <v>296</v>
      </c>
      <c r="S52" s="798">
        <f t="shared" si="21"/>
        <v>0</v>
      </c>
      <c r="T52" s="798">
        <f t="shared" si="21"/>
        <v>289</v>
      </c>
      <c r="U52" s="798">
        <f t="shared" si="21"/>
        <v>0</v>
      </c>
      <c r="V52" s="798">
        <f t="shared" si="21"/>
        <v>585</v>
      </c>
      <c r="W52" s="798">
        <f t="shared" si="21"/>
        <v>0</v>
      </c>
      <c r="X52" s="798">
        <f t="shared" si="21"/>
        <v>317</v>
      </c>
      <c r="Y52" s="798">
        <f t="shared" si="21"/>
        <v>0</v>
      </c>
      <c r="Z52" s="798">
        <f t="shared" si="21"/>
        <v>268</v>
      </c>
      <c r="AA52" s="798">
        <f t="shared" si="21"/>
        <v>0</v>
      </c>
      <c r="AB52" s="798">
        <f t="shared" si="21"/>
        <v>585</v>
      </c>
      <c r="AC52" s="798">
        <f t="shared" si="21"/>
        <v>0</v>
      </c>
      <c r="AD52" s="259">
        <f t="shared" si="21"/>
        <v>1755</v>
      </c>
      <c r="AE52" s="489"/>
    </row>
    <row r="53" spans="2:34" ht="20.45" customHeight="1" thickBot="1" x14ac:dyDescent="0.25">
      <c r="B53" s="562" t="s">
        <v>11</v>
      </c>
      <c r="C53" s="798">
        <f>SUM(C42,C46,C51)</f>
        <v>60</v>
      </c>
      <c r="D53" s="798">
        <f t="shared" ref="D53:AC53" si="22">SUM(D42,D46,D51)</f>
        <v>1620</v>
      </c>
      <c r="E53" s="798">
        <f t="shared" si="22"/>
        <v>1620</v>
      </c>
      <c r="F53" s="798">
        <f t="shared" si="22"/>
        <v>512</v>
      </c>
      <c r="G53" s="798">
        <f t="shared" si="22"/>
        <v>973</v>
      </c>
      <c r="H53" s="798">
        <f t="shared" si="22"/>
        <v>135</v>
      </c>
      <c r="I53" s="798">
        <f t="shared" si="22"/>
        <v>120</v>
      </c>
      <c r="J53" s="798">
        <f t="shared" si="22"/>
        <v>0</v>
      </c>
      <c r="K53" s="798">
        <f t="shared" si="22"/>
        <v>56</v>
      </c>
      <c r="L53" s="798">
        <f>SUM(L42,L46,L51)</f>
        <v>122</v>
      </c>
      <c r="M53" s="798">
        <f>SUM(M42,M46,M51)</f>
        <v>165</v>
      </c>
      <c r="N53" s="798">
        <f t="shared" si="22"/>
        <v>107</v>
      </c>
      <c r="O53" s="798">
        <f t="shared" si="22"/>
        <v>146</v>
      </c>
      <c r="P53" s="798">
        <f t="shared" si="22"/>
        <v>229</v>
      </c>
      <c r="Q53" s="798">
        <f t="shared" si="22"/>
        <v>311</v>
      </c>
      <c r="R53" s="798">
        <f t="shared" si="22"/>
        <v>81</v>
      </c>
      <c r="S53" s="798">
        <f t="shared" si="22"/>
        <v>189</v>
      </c>
      <c r="T53" s="798">
        <f t="shared" si="22"/>
        <v>81</v>
      </c>
      <c r="U53" s="798">
        <f t="shared" si="22"/>
        <v>190</v>
      </c>
      <c r="V53" s="798">
        <f t="shared" si="22"/>
        <v>162</v>
      </c>
      <c r="W53" s="798">
        <f t="shared" si="22"/>
        <v>379</v>
      </c>
      <c r="X53" s="798">
        <f t="shared" si="22"/>
        <v>81</v>
      </c>
      <c r="Y53" s="798">
        <f t="shared" si="22"/>
        <v>188</v>
      </c>
      <c r="Z53" s="798">
        <f t="shared" si="22"/>
        <v>0</v>
      </c>
      <c r="AA53" s="798">
        <f t="shared" si="22"/>
        <v>135</v>
      </c>
      <c r="AB53" s="798">
        <f t="shared" si="22"/>
        <v>81</v>
      </c>
      <c r="AC53" s="798">
        <f t="shared" si="22"/>
        <v>323</v>
      </c>
      <c r="AD53" s="259">
        <f>SUM(AD42,AD48,AD51)</f>
        <v>1620</v>
      </c>
    </row>
    <row r="54" spans="2:34" ht="22.15" customHeight="1" thickBot="1" x14ac:dyDescent="0.25">
      <c r="B54" s="562" t="s">
        <v>129</v>
      </c>
      <c r="C54" s="1390">
        <f>SUM(C52:C53)</f>
        <v>125</v>
      </c>
      <c r="D54" s="1390">
        <f t="shared" ref="D54:AC54" si="23">SUM(D52:D53)</f>
        <v>3375</v>
      </c>
      <c r="E54" s="1390">
        <f t="shared" si="23"/>
        <v>3375</v>
      </c>
      <c r="F54" s="1390">
        <f t="shared" si="23"/>
        <v>2267</v>
      </c>
      <c r="G54" s="1390">
        <f t="shared" si="23"/>
        <v>973</v>
      </c>
      <c r="H54" s="1390">
        <f t="shared" si="23"/>
        <v>135</v>
      </c>
      <c r="I54" s="1390">
        <f t="shared" si="23"/>
        <v>120</v>
      </c>
      <c r="J54" s="1390">
        <f t="shared" si="23"/>
        <v>0</v>
      </c>
      <c r="K54" s="1390">
        <f t="shared" si="23"/>
        <v>56</v>
      </c>
      <c r="L54" s="1390">
        <f>SUM(L52:L53)</f>
        <v>418</v>
      </c>
      <c r="M54" s="1390">
        <f t="shared" si="23"/>
        <v>165</v>
      </c>
      <c r="N54" s="1390">
        <f t="shared" si="23"/>
        <v>396</v>
      </c>
      <c r="O54" s="1390">
        <f t="shared" si="23"/>
        <v>146</v>
      </c>
      <c r="P54" s="1390">
        <f t="shared" si="23"/>
        <v>814</v>
      </c>
      <c r="Q54" s="1390">
        <f t="shared" si="23"/>
        <v>311</v>
      </c>
      <c r="R54" s="1390">
        <f t="shared" si="23"/>
        <v>377</v>
      </c>
      <c r="S54" s="1390">
        <f t="shared" si="23"/>
        <v>189</v>
      </c>
      <c r="T54" s="1390">
        <f t="shared" si="23"/>
        <v>370</v>
      </c>
      <c r="U54" s="1390">
        <f t="shared" si="23"/>
        <v>190</v>
      </c>
      <c r="V54" s="1390">
        <f t="shared" si="23"/>
        <v>747</v>
      </c>
      <c r="W54" s="1390">
        <f t="shared" si="23"/>
        <v>379</v>
      </c>
      <c r="X54" s="1390">
        <f t="shared" si="23"/>
        <v>398</v>
      </c>
      <c r="Y54" s="1390">
        <f t="shared" si="23"/>
        <v>188</v>
      </c>
      <c r="Z54" s="1390">
        <f t="shared" si="23"/>
        <v>268</v>
      </c>
      <c r="AA54" s="1390">
        <f t="shared" si="23"/>
        <v>135</v>
      </c>
      <c r="AB54" s="1390">
        <f t="shared" si="23"/>
        <v>666</v>
      </c>
      <c r="AC54" s="1390">
        <f t="shared" si="23"/>
        <v>323</v>
      </c>
      <c r="AD54" s="190">
        <f>SUM(AD52:AD53)</f>
        <v>3375</v>
      </c>
    </row>
    <row r="55" spans="2:34" ht="16.5" thickBot="1" x14ac:dyDescent="0.3">
      <c r="B55" s="1391"/>
      <c r="C55" s="1076"/>
      <c r="D55" s="1076"/>
      <c r="E55" s="1076"/>
      <c r="F55" s="1077"/>
      <c r="G55" s="1076"/>
      <c r="H55" s="1076"/>
      <c r="I55" s="1076"/>
      <c r="J55" s="1076"/>
      <c r="K55" s="1077"/>
      <c r="L55" s="1076"/>
      <c r="M55" s="1076"/>
      <c r="N55" s="1076"/>
      <c r="O55" s="1076"/>
      <c r="P55" s="1076"/>
      <c r="Q55" s="1076"/>
      <c r="R55" s="1076"/>
      <c r="S55" s="1076"/>
      <c r="T55" s="1076"/>
      <c r="U55" s="1076"/>
      <c r="V55" s="1076"/>
      <c r="W55" s="1076"/>
      <c r="X55" s="1076"/>
      <c r="Y55" s="1076"/>
      <c r="Z55" s="1076"/>
      <c r="AA55" s="1076"/>
      <c r="AB55" s="1076"/>
      <c r="AC55" s="1076"/>
      <c r="AD55" s="1078"/>
    </row>
    <row r="56" spans="2:34" ht="17.45" customHeight="1" thickBot="1" x14ac:dyDescent="0.3">
      <c r="B56" s="566" t="s">
        <v>130</v>
      </c>
      <c r="C56" s="1392">
        <v>8</v>
      </c>
      <c r="D56" s="252"/>
      <c r="E56" s="1393">
        <f>+C56*27</f>
        <v>216</v>
      </c>
      <c r="F56" s="252"/>
      <c r="G56" s="252"/>
      <c r="H56" s="1394"/>
      <c r="I56" s="252"/>
      <c r="J56" s="1394"/>
      <c r="K56" s="252"/>
      <c r="L56" s="1395">
        <v>36</v>
      </c>
      <c r="M56" s="1396"/>
      <c r="N56" s="1397">
        <v>36</v>
      </c>
      <c r="O56" s="1398"/>
      <c r="P56" s="190">
        <f>SUM(L56,N56)</f>
        <v>72</v>
      </c>
      <c r="Q56" s="252"/>
      <c r="R56" s="1395">
        <v>36</v>
      </c>
      <c r="S56" s="1396"/>
      <c r="T56" s="1397">
        <v>36</v>
      </c>
      <c r="U56" s="1398"/>
      <c r="V56" s="1399">
        <f>SUM(R56,T56)</f>
        <v>72</v>
      </c>
      <c r="W56" s="252"/>
      <c r="X56" s="1395">
        <v>36</v>
      </c>
      <c r="Y56" s="1396"/>
      <c r="Z56" s="1397">
        <v>36</v>
      </c>
      <c r="AA56" s="1398"/>
      <c r="AB56" s="1399">
        <f>SUM(X56,Z56)</f>
        <v>72</v>
      </c>
      <c r="AC56" s="252"/>
      <c r="AD56" s="1400">
        <f>SUM(P56,V56,AB56)</f>
        <v>216</v>
      </c>
    </row>
    <row r="57" spans="2:34" ht="15.75" x14ac:dyDescent="0.25">
      <c r="B57" s="576"/>
      <c r="C57" s="577"/>
      <c r="D57" s="378"/>
      <c r="E57" s="578"/>
      <c r="F57" s="579"/>
      <c r="G57" s="234"/>
      <c r="H57" s="234"/>
      <c r="I57" s="234"/>
      <c r="J57" s="234"/>
      <c r="K57" s="234"/>
      <c r="L57" s="234"/>
      <c r="M57" s="234"/>
      <c r="N57" s="580"/>
      <c r="O57" s="580"/>
      <c r="P57" s="581"/>
      <c r="Q57" s="580"/>
      <c r="R57" s="234"/>
      <c r="S57" s="234"/>
      <c r="T57" s="234"/>
      <c r="U57" s="234"/>
      <c r="V57" s="234"/>
      <c r="W57" s="234"/>
      <c r="X57" s="234"/>
      <c r="Y57" s="234"/>
      <c r="Z57" s="234"/>
      <c r="AA57" s="582"/>
      <c r="AB57" s="578"/>
      <c r="AC57" s="582"/>
      <c r="AD57" s="578"/>
    </row>
    <row r="58" spans="2:34" ht="12.75" customHeight="1" x14ac:dyDescent="0.2">
      <c r="E58" s="230"/>
      <c r="K58" s="230"/>
      <c r="L58" s="230"/>
      <c r="M58" s="230"/>
      <c r="N58" s="230"/>
      <c r="O58" s="230"/>
      <c r="P58" s="230"/>
      <c r="Q58" s="230"/>
      <c r="R58" s="230"/>
      <c r="S58" s="230"/>
      <c r="T58" s="230"/>
      <c r="U58" s="230"/>
      <c r="V58" s="230"/>
      <c r="W58" s="230"/>
      <c r="X58" s="230"/>
      <c r="Y58" s="230"/>
      <c r="Z58" s="230"/>
    </row>
    <row r="59" spans="2:34" ht="12.75" customHeight="1" x14ac:dyDescent="0.25">
      <c r="B59" s="231"/>
      <c r="D59" s="583"/>
      <c r="E59" s="230"/>
      <c r="K59" s="230"/>
      <c r="L59" s="230"/>
      <c r="M59" s="230"/>
      <c r="N59" s="230"/>
      <c r="O59" s="230"/>
      <c r="P59" s="409"/>
      <c r="Q59" s="230"/>
      <c r="R59" s="230"/>
      <c r="S59" s="230"/>
      <c r="T59" s="230"/>
      <c r="U59" s="230"/>
      <c r="V59" s="230"/>
      <c r="W59" s="230"/>
      <c r="X59" s="230"/>
      <c r="Y59" s="230"/>
      <c r="Z59" s="230"/>
    </row>
    <row r="60" spans="2:34" ht="12.75" customHeight="1" x14ac:dyDescent="0.25">
      <c r="B60" s="231"/>
      <c r="D60" s="583"/>
      <c r="E60" s="230"/>
      <c r="K60" s="230"/>
      <c r="L60" s="230"/>
      <c r="M60" s="230"/>
      <c r="N60" s="230"/>
      <c r="O60" s="230"/>
      <c r="P60" s="409"/>
      <c r="Q60" s="230"/>
      <c r="R60" s="230"/>
      <c r="S60" s="230"/>
      <c r="T60" s="230"/>
      <c r="U60" s="230"/>
      <c r="V60" s="230"/>
      <c r="W60" s="230"/>
      <c r="X60" s="230"/>
      <c r="Y60" s="230"/>
      <c r="Z60" s="230"/>
    </row>
    <row r="61" spans="2:34" ht="12.75" customHeight="1" x14ac:dyDescent="0.25">
      <c r="B61" s="231"/>
      <c r="D61" s="583"/>
      <c r="E61" s="230"/>
      <c r="K61" s="230"/>
      <c r="L61" s="230"/>
      <c r="M61" s="230"/>
      <c r="N61" s="230"/>
      <c r="O61" s="230"/>
      <c r="P61" s="409"/>
      <c r="Q61" s="230"/>
      <c r="R61" s="230"/>
      <c r="S61" s="230"/>
      <c r="T61" s="230"/>
      <c r="U61" s="230"/>
      <c r="V61" s="230"/>
      <c r="W61" s="230"/>
      <c r="X61" s="230"/>
      <c r="Y61" s="230"/>
      <c r="Z61" s="230"/>
    </row>
    <row r="62" spans="2:34" ht="12.75" customHeight="1" x14ac:dyDescent="0.25">
      <c r="B62" s="231"/>
      <c r="D62" s="583"/>
      <c r="E62" s="230"/>
      <c r="K62" s="230"/>
      <c r="L62" s="230"/>
      <c r="M62" s="230"/>
      <c r="N62" s="230"/>
      <c r="O62" s="230"/>
      <c r="P62" s="409"/>
      <c r="Q62" s="230"/>
      <c r="R62" s="230"/>
      <c r="S62" s="230"/>
      <c r="T62" s="230"/>
      <c r="U62" s="230"/>
      <c r="V62" s="230"/>
      <c r="W62" s="230"/>
      <c r="X62" s="230"/>
      <c r="Y62" s="230"/>
      <c r="Z62" s="230"/>
    </row>
    <row r="63" spans="2:34" ht="12.75" customHeight="1" x14ac:dyDescent="0.25">
      <c r="B63" s="231"/>
      <c r="D63" s="583"/>
      <c r="E63" s="230"/>
      <c r="K63" s="230"/>
      <c r="L63" s="230"/>
      <c r="M63" s="230"/>
      <c r="N63" s="230"/>
      <c r="O63" s="230"/>
      <c r="P63" s="409"/>
      <c r="Q63" s="230"/>
      <c r="R63" s="230"/>
      <c r="S63" s="230"/>
      <c r="T63" s="230"/>
      <c r="U63" s="230"/>
      <c r="V63" s="230"/>
      <c r="W63" s="230"/>
      <c r="X63" s="230"/>
      <c r="Y63" s="230"/>
      <c r="Z63" s="230"/>
    </row>
    <row r="64" spans="2:34" ht="12.75" customHeight="1" x14ac:dyDescent="0.25">
      <c r="B64" s="231"/>
      <c r="D64" s="583"/>
      <c r="E64" s="230"/>
      <c r="K64" s="230"/>
      <c r="L64" s="230"/>
      <c r="M64" s="230"/>
      <c r="N64" s="230"/>
      <c r="O64" s="230"/>
      <c r="P64" s="409"/>
      <c r="Q64" s="230"/>
      <c r="R64" s="230"/>
      <c r="S64" s="230"/>
      <c r="T64" s="230"/>
      <c r="U64" s="230"/>
      <c r="V64" s="230"/>
      <c r="W64" s="230"/>
      <c r="X64" s="230"/>
      <c r="Y64" s="230"/>
      <c r="Z64" s="230"/>
    </row>
    <row r="65" spans="2:26" ht="12.75" customHeight="1" x14ac:dyDescent="0.25">
      <c r="B65" s="1615"/>
      <c r="C65" s="1615"/>
      <c r="D65" s="1615"/>
      <c r="E65" s="1615"/>
      <c r="K65" s="230"/>
      <c r="L65" s="230"/>
      <c r="M65" s="230"/>
      <c r="N65" s="230"/>
      <c r="O65" s="230"/>
      <c r="P65" s="410"/>
      <c r="Q65" s="230"/>
      <c r="R65" s="230"/>
      <c r="S65" s="230"/>
      <c r="T65" s="230"/>
      <c r="U65" s="1616"/>
      <c r="V65" s="1616"/>
      <c r="W65" s="1616"/>
      <c r="X65" s="1616"/>
      <c r="Y65" s="1616"/>
      <c r="Z65" s="1616"/>
    </row>
    <row r="66" spans="2:26" ht="12.75" customHeight="1" x14ac:dyDescent="0.2">
      <c r="D66" s="236"/>
      <c r="E66" s="230"/>
      <c r="K66" s="230"/>
      <c r="L66" s="230"/>
      <c r="M66" s="230"/>
      <c r="N66" s="230"/>
      <c r="O66" s="230"/>
      <c r="P66" s="410"/>
      <c r="Q66" s="230"/>
      <c r="R66" s="230"/>
      <c r="S66" s="230"/>
      <c r="T66" s="230"/>
      <c r="U66" s="230"/>
      <c r="V66" s="230"/>
      <c r="W66" s="230"/>
      <c r="X66" s="230"/>
      <c r="Y66" s="230"/>
      <c r="Z66" s="230"/>
    </row>
    <row r="67" spans="2:26" ht="12.75" customHeight="1" x14ac:dyDescent="0.2">
      <c r="B67" s="236"/>
      <c r="C67" s="236"/>
      <c r="D67" s="236"/>
      <c r="E67" s="230"/>
      <c r="K67" s="230"/>
      <c r="L67" s="230"/>
      <c r="M67" s="230"/>
      <c r="N67" s="230"/>
      <c r="O67" s="230"/>
      <c r="P67" s="230"/>
      <c r="Q67" s="230"/>
      <c r="R67" s="230"/>
      <c r="S67" s="230"/>
      <c r="T67" s="230"/>
      <c r="U67" s="230"/>
      <c r="V67" s="230"/>
      <c r="W67" s="230"/>
      <c r="X67" s="230"/>
      <c r="Y67" s="230"/>
      <c r="Z67" s="230"/>
    </row>
    <row r="68" spans="2:26" ht="12.75" customHeight="1" x14ac:dyDescent="0.2">
      <c r="D68" s="236"/>
      <c r="E68" s="230"/>
      <c r="K68" s="230"/>
      <c r="L68" s="230"/>
      <c r="M68" s="230"/>
      <c r="N68" s="230"/>
      <c r="O68" s="230"/>
      <c r="P68" s="230"/>
      <c r="Q68" s="230"/>
      <c r="R68" s="230"/>
      <c r="S68" s="230"/>
      <c r="T68" s="230"/>
      <c r="U68" s="230"/>
      <c r="V68" s="230"/>
      <c r="W68" s="230"/>
      <c r="X68" s="230"/>
      <c r="Y68" s="230"/>
      <c r="Z68" s="230"/>
    </row>
    <row r="69" spans="2:26" x14ac:dyDescent="0.2">
      <c r="D69" s="236"/>
      <c r="E69" s="230"/>
      <c r="K69" s="230"/>
      <c r="L69" s="230"/>
      <c r="M69" s="230"/>
      <c r="N69" s="230"/>
      <c r="O69" s="230"/>
      <c r="P69" s="230"/>
      <c r="Q69" s="230"/>
      <c r="R69" s="230"/>
      <c r="S69" s="230"/>
      <c r="T69" s="230"/>
      <c r="U69" s="230"/>
      <c r="V69" s="230"/>
      <c r="W69" s="230"/>
      <c r="X69" s="230"/>
      <c r="Y69" s="230"/>
      <c r="Z69" s="230"/>
    </row>
    <row r="70" spans="2:26" x14ac:dyDescent="0.2">
      <c r="B70" s="236"/>
      <c r="C70" s="236"/>
      <c r="D70" s="236"/>
      <c r="E70" s="230"/>
      <c r="K70" s="230"/>
      <c r="L70" s="230"/>
      <c r="M70" s="230"/>
      <c r="N70" s="230"/>
      <c r="O70" s="230"/>
      <c r="P70" s="230"/>
      <c r="Q70" s="230"/>
      <c r="R70" s="230"/>
      <c r="S70" s="230"/>
      <c r="T70" s="230"/>
      <c r="U70" s="230"/>
      <c r="V70" s="230"/>
      <c r="W70" s="230"/>
      <c r="X70" s="230"/>
      <c r="Y70" s="230"/>
      <c r="Z70" s="230"/>
    </row>
    <row r="71" spans="2:26" x14ac:dyDescent="0.2">
      <c r="B71" s="1617"/>
      <c r="C71" s="1617"/>
      <c r="D71" s="1617"/>
      <c r="E71" s="1617"/>
      <c r="F71" s="1617"/>
      <c r="G71" s="1617"/>
      <c r="H71" s="1617"/>
      <c r="K71" s="230"/>
      <c r="L71" s="230"/>
      <c r="M71" s="230"/>
      <c r="N71" s="230"/>
      <c r="O71" s="230"/>
      <c r="P71" s="230"/>
      <c r="Q71" s="230"/>
      <c r="R71" s="230"/>
      <c r="S71" s="230"/>
      <c r="T71" s="230"/>
      <c r="U71" s="230"/>
      <c r="V71" s="230"/>
      <c r="W71" s="230"/>
      <c r="X71" s="230"/>
      <c r="Y71" s="230"/>
      <c r="Z71" s="230"/>
    </row>
    <row r="72" spans="2:26" x14ac:dyDescent="0.2">
      <c r="B72" s="1617"/>
      <c r="C72" s="1617"/>
      <c r="D72" s="1617"/>
      <c r="E72" s="1617"/>
      <c r="F72" s="1617"/>
      <c r="G72" s="1617"/>
      <c r="H72" s="1617"/>
    </row>
    <row r="73" spans="2:26" x14ac:dyDescent="0.2">
      <c r="B73" s="1617"/>
      <c r="C73" s="1617"/>
      <c r="D73" s="1617"/>
      <c r="E73" s="1617"/>
      <c r="F73" s="1617"/>
      <c r="G73" s="1617"/>
      <c r="H73" s="1617"/>
    </row>
    <row r="74" spans="2:26" x14ac:dyDescent="0.2">
      <c r="B74" s="1617"/>
      <c r="C74" s="1617"/>
      <c r="D74" s="1617"/>
      <c r="E74" s="1617"/>
      <c r="F74" s="1617"/>
      <c r="G74" s="1617"/>
      <c r="H74" s="1617"/>
    </row>
    <row r="75" spans="2:26" x14ac:dyDescent="0.2">
      <c r="B75" s="1617"/>
      <c r="C75" s="1617"/>
      <c r="D75" s="1617"/>
      <c r="E75" s="1617"/>
      <c r="F75" s="1617"/>
      <c r="G75" s="1617"/>
      <c r="H75" s="1617"/>
    </row>
    <row r="76" spans="2:26" x14ac:dyDescent="0.2">
      <c r="B76" s="1617"/>
      <c r="C76" s="1617"/>
      <c r="D76" s="1617"/>
      <c r="E76" s="1617"/>
      <c r="F76" s="1617"/>
      <c r="G76" s="1617"/>
      <c r="H76" s="1617"/>
    </row>
    <row r="77" spans="2:26" x14ac:dyDescent="0.2">
      <c r="B77" s="236"/>
      <c r="C77" s="236"/>
      <c r="D77" s="236"/>
      <c r="E77" s="230"/>
    </row>
    <row r="78" spans="2:26" x14ac:dyDescent="0.2">
      <c r="E78" s="230"/>
    </row>
    <row r="79" spans="2:26" x14ac:dyDescent="0.2">
      <c r="B79" s="1618"/>
      <c r="C79" s="1618"/>
      <c r="D79" s="584"/>
      <c r="E79" s="230"/>
    </row>
    <row r="80" spans="2:26" x14ac:dyDescent="0.2">
      <c r="E80" s="230"/>
    </row>
    <row r="81" spans="2:5" x14ac:dyDescent="0.2">
      <c r="E81" s="230"/>
    </row>
    <row r="82" spans="2:5" x14ac:dyDescent="0.2">
      <c r="E82" s="230"/>
    </row>
    <row r="83" spans="2:5" x14ac:dyDescent="0.2">
      <c r="E83" s="230"/>
    </row>
    <row r="85" spans="2:5" x14ac:dyDescent="0.2">
      <c r="B85" s="231"/>
    </row>
  </sheetData>
  <mergeCells count="40">
    <mergeCell ref="C32:AD32"/>
    <mergeCell ref="B65:E65"/>
    <mergeCell ref="U65:Z65"/>
    <mergeCell ref="B71:H76"/>
    <mergeCell ref="B79:C79"/>
    <mergeCell ref="AB12:AC13"/>
    <mergeCell ref="AD12:AD13"/>
    <mergeCell ref="C15:AD15"/>
    <mergeCell ref="C16:AD16"/>
    <mergeCell ref="C26:AD26"/>
    <mergeCell ref="N12:O12"/>
    <mergeCell ref="G10:G14"/>
    <mergeCell ref="C31:AD31"/>
    <mergeCell ref="P12:Q13"/>
    <mergeCell ref="R12:S12"/>
    <mergeCell ref="T12:U12"/>
    <mergeCell ref="V12:W13"/>
    <mergeCell ref="X12:Y12"/>
    <mergeCell ref="Z12:AA12"/>
    <mergeCell ref="H10:H14"/>
    <mergeCell ref="I10:I14"/>
    <mergeCell ref="J10:J14"/>
    <mergeCell ref="K10:K14"/>
    <mergeCell ref="L10:AD10"/>
    <mergeCell ref="L11:Q11"/>
    <mergeCell ref="R11:W11"/>
    <mergeCell ref="X11:AC11"/>
    <mergeCell ref="L12:M12"/>
    <mergeCell ref="B10:B14"/>
    <mergeCell ref="C10:C14"/>
    <mergeCell ref="D10:D14"/>
    <mergeCell ref="E10:E14"/>
    <mergeCell ref="F10:F14"/>
    <mergeCell ref="B9:Z9"/>
    <mergeCell ref="B2:AD2"/>
    <mergeCell ref="B3:AD3"/>
    <mergeCell ref="B4:AD4"/>
    <mergeCell ref="B6:N6"/>
    <mergeCell ref="B7:G7"/>
    <mergeCell ref="B8:Z8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IV138"/>
  <sheetViews>
    <sheetView tabSelected="1" topLeftCell="A22" workbookViewId="0">
      <selection activeCell="AS35" sqref="AS35"/>
    </sheetView>
  </sheetViews>
  <sheetFormatPr defaultColWidth="9.140625" defaultRowHeight="12.75" x14ac:dyDescent="0.2"/>
  <cols>
    <col min="1" max="1" width="66.28515625" style="1" customWidth="1"/>
    <col min="2" max="2" width="7.42578125" style="10" customWidth="1"/>
    <col min="3" max="3" width="8.85546875" style="10" customWidth="1"/>
    <col min="4" max="4" width="9.140625" style="1" customWidth="1"/>
    <col min="5" max="5" width="6.5703125" style="10" customWidth="1"/>
    <col min="6" max="6" width="9.28515625" style="10" customWidth="1"/>
    <col min="7" max="7" width="7.28515625" style="10" customWidth="1"/>
    <col min="8" max="8" width="6.140625" style="10" customWidth="1"/>
    <col min="9" max="9" width="6" style="10" customWidth="1"/>
    <col min="10" max="12" width="5.7109375" style="1" customWidth="1"/>
    <col min="13" max="13" width="4.7109375" style="1" customWidth="1"/>
    <col min="14" max="17" width="5.7109375" style="1" customWidth="1"/>
    <col min="18" max="18" width="4.7109375" style="1" customWidth="1"/>
    <col min="19" max="19" width="4.85546875" style="1" customWidth="1"/>
    <col min="20" max="24" width="5.7109375" style="1" customWidth="1"/>
    <col min="25" max="25" width="4.85546875" style="1" customWidth="1"/>
    <col min="26" max="28" width="5.7109375" style="1" customWidth="1"/>
    <col min="29" max="29" width="6.7109375" style="1" customWidth="1"/>
    <col min="30" max="30" width="9.140625" style="1"/>
    <col min="31" max="31" width="9.28515625" style="1" customWidth="1"/>
    <col min="32" max="32" width="11.7109375" style="1" customWidth="1"/>
    <col min="33" max="16384" width="9.140625" style="1"/>
  </cols>
  <sheetData>
    <row r="1" spans="1:30" ht="26.45" customHeight="1" x14ac:dyDescent="0.2">
      <c r="A1" s="1566" t="s">
        <v>333</v>
      </c>
      <c r="B1" s="1566"/>
      <c r="C1" s="1566"/>
      <c r="D1" s="1566"/>
      <c r="E1" s="1566"/>
      <c r="F1" s="1566"/>
      <c r="G1" s="1566"/>
      <c r="H1" s="1566"/>
      <c r="I1" s="1566"/>
      <c r="J1" s="1566"/>
      <c r="K1" s="1566"/>
      <c r="L1" s="1566"/>
      <c r="M1" s="1566"/>
      <c r="N1" s="1566"/>
      <c r="O1" s="1566"/>
      <c r="P1" s="1566"/>
      <c r="Q1" s="1566"/>
      <c r="R1" s="1566"/>
      <c r="S1" s="1566"/>
      <c r="T1" s="1566"/>
      <c r="U1" s="1566"/>
      <c r="V1" s="1566"/>
      <c r="W1" s="1566"/>
      <c r="X1" s="1566"/>
      <c r="Y1" s="1566"/>
      <c r="Z1" s="1566"/>
      <c r="AA1" s="1566"/>
      <c r="AB1" s="1566"/>
      <c r="AC1" s="1566"/>
    </row>
    <row r="2" spans="1:30" ht="12.75" customHeight="1" x14ac:dyDescent="0.2">
      <c r="A2" s="1566" t="s">
        <v>4</v>
      </c>
      <c r="B2" s="1566"/>
      <c r="C2" s="1566"/>
      <c r="D2" s="1566"/>
      <c r="E2" s="1566"/>
      <c r="F2" s="1566"/>
      <c r="G2" s="1566"/>
      <c r="H2" s="1566"/>
      <c r="I2" s="1566"/>
      <c r="J2" s="1566"/>
      <c r="K2" s="1566"/>
      <c r="L2" s="1566"/>
      <c r="M2" s="1566"/>
      <c r="N2" s="1566"/>
      <c r="O2" s="1566"/>
      <c r="P2" s="1566"/>
      <c r="Q2" s="1566"/>
      <c r="R2" s="1566"/>
      <c r="S2" s="1566"/>
      <c r="T2" s="1566"/>
      <c r="U2" s="1566"/>
      <c r="V2" s="1566"/>
      <c r="W2" s="1566"/>
      <c r="X2" s="1566"/>
      <c r="Y2" s="1566"/>
      <c r="Z2" s="1566"/>
      <c r="AA2" s="1566"/>
      <c r="AB2" s="1566"/>
      <c r="AC2" s="1566"/>
    </row>
    <row r="3" spans="1:30" ht="12.75" customHeight="1" x14ac:dyDescent="0.2">
      <c r="A3" s="1566" t="s">
        <v>38</v>
      </c>
      <c r="B3" s="1566"/>
      <c r="C3" s="1566"/>
      <c r="D3" s="1566"/>
      <c r="E3" s="1566"/>
      <c r="F3" s="1566"/>
      <c r="G3" s="1566"/>
      <c r="H3" s="1566"/>
      <c r="I3" s="1566"/>
      <c r="J3" s="1566"/>
      <c r="K3" s="1566"/>
      <c r="L3" s="1566"/>
      <c r="M3" s="1566"/>
      <c r="N3" s="1566"/>
      <c r="O3" s="1566"/>
      <c r="P3" s="1566"/>
      <c r="Q3" s="1566"/>
      <c r="R3" s="1566"/>
      <c r="S3" s="1566"/>
      <c r="T3" s="1566"/>
      <c r="U3" s="1566"/>
      <c r="V3" s="1566"/>
      <c r="W3" s="1566"/>
      <c r="X3" s="1566"/>
      <c r="Y3" s="1566"/>
      <c r="Z3" s="1566"/>
      <c r="AA3" s="1566"/>
      <c r="AB3" s="1566"/>
      <c r="AC3" s="1566"/>
    </row>
    <row r="4" spans="1:30" ht="24.6" customHeight="1" x14ac:dyDescent="0.25">
      <c r="A4" s="1401"/>
      <c r="B4" s="1401"/>
      <c r="C4" s="1401"/>
      <c r="D4" s="1401"/>
      <c r="E4" s="1401"/>
      <c r="F4" s="1401"/>
      <c r="G4" s="1401"/>
      <c r="H4" s="1401"/>
      <c r="I4" s="1401"/>
      <c r="J4" s="1401"/>
      <c r="K4" s="1401"/>
      <c r="L4" s="1401"/>
      <c r="M4" s="1401"/>
      <c r="N4" s="1401"/>
      <c r="O4" s="1401"/>
      <c r="P4" s="1401"/>
      <c r="Q4" s="1401"/>
      <c r="R4" s="1401"/>
      <c r="S4" s="1401"/>
      <c r="T4" s="69"/>
      <c r="U4" s="69"/>
      <c r="V4" s="69"/>
      <c r="W4" s="69"/>
      <c r="X4" s="5"/>
      <c r="Y4" s="5"/>
      <c r="Z4" s="5"/>
      <c r="AA4" s="5"/>
      <c r="AB4" s="5"/>
      <c r="AC4" s="5"/>
    </row>
    <row r="5" spans="1:30" ht="12.75" customHeight="1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69"/>
      <c r="U5" s="69"/>
      <c r="V5" s="69"/>
      <c r="W5" s="69"/>
      <c r="X5" s="5"/>
      <c r="Y5" s="5"/>
      <c r="Z5" s="5"/>
      <c r="AA5" s="5"/>
      <c r="AB5" s="5"/>
      <c r="AC5" s="5"/>
    </row>
    <row r="6" spans="1:30" ht="16.899999999999999" customHeight="1" x14ac:dyDescent="0.25">
      <c r="A6" s="1678" t="s">
        <v>334</v>
      </c>
      <c r="B6" s="1678"/>
      <c r="C6" s="1678"/>
      <c r="D6" s="1678"/>
      <c r="E6" s="1678"/>
      <c r="F6" s="1678"/>
      <c r="G6" s="1678"/>
      <c r="H6" s="1678"/>
      <c r="I6" s="1678"/>
      <c r="J6" s="1678"/>
      <c r="K6" s="1678"/>
      <c r="L6" s="1678"/>
      <c r="M6" s="1678"/>
      <c r="N6" s="1402"/>
      <c r="O6" s="1402"/>
      <c r="P6" s="1402"/>
      <c r="Q6" s="1402"/>
      <c r="R6" s="1402"/>
      <c r="S6" s="1403"/>
      <c r="T6" s="69"/>
      <c r="U6" s="69"/>
      <c r="V6" s="69"/>
      <c r="W6" s="69"/>
      <c r="X6" s="5"/>
      <c r="Y6" s="5"/>
      <c r="Z6" s="5"/>
      <c r="AA6" s="5"/>
      <c r="AB6" s="5"/>
      <c r="AC6" s="5"/>
    </row>
    <row r="7" spans="1:30" ht="16.899999999999999" customHeight="1" x14ac:dyDescent="0.25">
      <c r="A7" s="1404" t="s">
        <v>18</v>
      </c>
      <c r="B7" s="1405"/>
      <c r="C7" s="1405"/>
      <c r="D7" s="1404"/>
      <c r="E7" s="1405"/>
      <c r="F7" s="1405"/>
      <c r="G7" s="1405"/>
      <c r="H7" s="1405"/>
      <c r="I7" s="1405"/>
      <c r="J7" s="1404"/>
      <c r="K7" s="1404"/>
      <c r="L7" s="1404"/>
      <c r="M7" s="1404"/>
      <c r="N7" s="1404"/>
      <c r="O7" s="1404"/>
      <c r="P7" s="1404"/>
      <c r="Q7" s="1404"/>
      <c r="R7" s="1404"/>
      <c r="S7" s="1403"/>
      <c r="T7" s="69"/>
      <c r="U7" s="69"/>
      <c r="V7" s="69"/>
      <c r="W7" s="69"/>
      <c r="X7" s="5"/>
      <c r="Y7" s="5"/>
      <c r="Z7" s="5"/>
      <c r="AA7" s="5"/>
      <c r="AB7" s="5"/>
      <c r="AC7" s="5"/>
    </row>
    <row r="8" spans="1:30" ht="18" customHeight="1" x14ac:dyDescent="0.25">
      <c r="A8" s="1677" t="s">
        <v>335</v>
      </c>
      <c r="B8" s="1677"/>
      <c r="C8" s="1677"/>
      <c r="D8" s="1677"/>
      <c r="E8" s="1677"/>
      <c r="F8" s="1677"/>
      <c r="G8" s="1677"/>
      <c r="H8" s="1677"/>
      <c r="I8" s="1677"/>
      <c r="J8" s="1677"/>
      <c r="K8" s="1677"/>
      <c r="L8" s="1677"/>
      <c r="M8" s="1677"/>
      <c r="N8" s="1677"/>
      <c r="O8" s="1677"/>
      <c r="P8" s="1677"/>
      <c r="Q8" s="1677"/>
      <c r="R8" s="1677"/>
      <c r="S8" s="1677"/>
      <c r="T8" s="69"/>
      <c r="U8" s="69"/>
      <c r="V8" s="69"/>
      <c r="W8" s="69"/>
      <c r="X8" s="5"/>
      <c r="Y8" s="5"/>
      <c r="Z8" s="5"/>
      <c r="AA8" s="5"/>
      <c r="AB8" s="5"/>
      <c r="AC8" s="5"/>
    </row>
    <row r="9" spans="1:30" ht="16.899999999999999" customHeight="1" thickBot="1" x14ac:dyDescent="0.3">
      <c r="A9" s="1677" t="s">
        <v>336</v>
      </c>
      <c r="B9" s="1677"/>
      <c r="C9" s="1677"/>
      <c r="D9" s="1677"/>
      <c r="E9" s="1677"/>
      <c r="F9" s="1677"/>
      <c r="G9" s="1677"/>
      <c r="H9" s="1677"/>
      <c r="I9" s="1677"/>
      <c r="J9" s="1677"/>
      <c r="K9" s="1677"/>
      <c r="L9" s="1677"/>
      <c r="M9" s="1677"/>
      <c r="N9" s="1677"/>
      <c r="O9" s="1677"/>
      <c r="P9" s="1677"/>
      <c r="Q9" s="1677"/>
      <c r="R9" s="1677"/>
      <c r="S9" s="1677"/>
      <c r="T9" s="69"/>
      <c r="U9" s="69"/>
      <c r="V9" s="69"/>
      <c r="W9" s="69"/>
      <c r="X9" s="5"/>
      <c r="Y9" s="5"/>
      <c r="Z9" s="5"/>
      <c r="AA9" s="5"/>
      <c r="AB9" s="5"/>
      <c r="AC9" s="5"/>
    </row>
    <row r="10" spans="1:30" ht="18" customHeight="1" thickBot="1" x14ac:dyDescent="0.25">
      <c r="A10" s="1695" t="s">
        <v>0</v>
      </c>
      <c r="B10" s="1698" t="s">
        <v>14</v>
      </c>
      <c r="C10" s="1698" t="s">
        <v>7</v>
      </c>
      <c r="D10" s="1701" t="s">
        <v>5</v>
      </c>
      <c r="E10" s="1702"/>
      <c r="F10" s="1702"/>
      <c r="G10" s="1702"/>
      <c r="H10" s="1702"/>
      <c r="I10" s="1702"/>
      <c r="J10" s="1702"/>
      <c r="K10" s="1702"/>
      <c r="L10" s="1702"/>
      <c r="M10" s="1702"/>
      <c r="N10" s="1702"/>
      <c r="O10" s="1702"/>
      <c r="P10" s="1702"/>
      <c r="Q10" s="1702"/>
      <c r="R10" s="1702"/>
      <c r="S10" s="1702"/>
      <c r="T10" s="1702"/>
      <c r="U10" s="1702"/>
      <c r="V10" s="1702"/>
      <c r="W10" s="1702"/>
      <c r="X10" s="1702"/>
      <c r="Y10" s="1702"/>
      <c r="Z10" s="1702"/>
      <c r="AA10" s="1702"/>
      <c r="AB10" s="1702"/>
      <c r="AC10" s="1703"/>
    </row>
    <row r="11" spans="1:30" ht="13.9" customHeight="1" thickBot="1" x14ac:dyDescent="0.25">
      <c r="A11" s="1696"/>
      <c r="B11" s="1699"/>
      <c r="C11" s="1699"/>
      <c r="D11" s="1704" t="s">
        <v>337</v>
      </c>
      <c r="E11" s="1708" t="s">
        <v>1</v>
      </c>
      <c r="F11" s="1711" t="s">
        <v>15</v>
      </c>
      <c r="G11" s="1711" t="s">
        <v>338</v>
      </c>
      <c r="H11" s="1714" t="s">
        <v>339</v>
      </c>
      <c r="I11" s="1711" t="s">
        <v>16</v>
      </c>
      <c r="J11" s="1679" t="s">
        <v>17</v>
      </c>
      <c r="K11" s="1682" t="s">
        <v>12</v>
      </c>
      <c r="L11" s="1682"/>
      <c r="M11" s="1683"/>
      <c r="N11" s="1684"/>
      <c r="O11" s="1684"/>
      <c r="P11" s="1685"/>
      <c r="Q11" s="1682" t="s">
        <v>13</v>
      </c>
      <c r="R11" s="1682"/>
      <c r="S11" s="1683"/>
      <c r="T11" s="1684"/>
      <c r="U11" s="1684"/>
      <c r="V11" s="1685"/>
      <c r="W11" s="1682" t="s">
        <v>22</v>
      </c>
      <c r="X11" s="1682"/>
      <c r="Y11" s="1683"/>
      <c r="Z11" s="1684"/>
      <c r="AA11" s="1684"/>
      <c r="AB11" s="1685"/>
      <c r="AC11" s="591"/>
    </row>
    <row r="12" spans="1:30" ht="12.75" customHeight="1" x14ac:dyDescent="0.2">
      <c r="A12" s="1696"/>
      <c r="B12" s="1699"/>
      <c r="C12" s="1699"/>
      <c r="D12" s="1705"/>
      <c r="E12" s="1709"/>
      <c r="F12" s="1712"/>
      <c r="G12" s="1712"/>
      <c r="H12" s="1715"/>
      <c r="I12" s="1712"/>
      <c r="J12" s="1680"/>
      <c r="K12" s="1686" t="s">
        <v>2</v>
      </c>
      <c r="L12" s="1687"/>
      <c r="M12" s="1688" t="s">
        <v>8</v>
      </c>
      <c r="N12" s="1686"/>
      <c r="O12" s="1689" t="s">
        <v>3</v>
      </c>
      <c r="P12" s="1690"/>
      <c r="Q12" s="1686" t="s">
        <v>2</v>
      </c>
      <c r="R12" s="1687"/>
      <c r="S12" s="1688" t="s">
        <v>8</v>
      </c>
      <c r="T12" s="1686"/>
      <c r="U12" s="1689" t="s">
        <v>3</v>
      </c>
      <c r="V12" s="1690"/>
      <c r="W12" s="1686" t="s">
        <v>2</v>
      </c>
      <c r="X12" s="1687"/>
      <c r="Y12" s="1688" t="s">
        <v>8</v>
      </c>
      <c r="Z12" s="1686"/>
      <c r="AA12" s="1689" t="s">
        <v>3</v>
      </c>
      <c r="AB12" s="1690"/>
      <c r="AC12" s="1567" t="s">
        <v>3</v>
      </c>
    </row>
    <row r="13" spans="1:30" ht="17.45" customHeight="1" thickBot="1" x14ac:dyDescent="0.25">
      <c r="A13" s="1696"/>
      <c r="B13" s="1699"/>
      <c r="C13" s="1699"/>
      <c r="D13" s="1706"/>
      <c r="E13" s="1709"/>
      <c r="F13" s="1712"/>
      <c r="G13" s="1712"/>
      <c r="H13" s="1715"/>
      <c r="I13" s="1712"/>
      <c r="J13" s="1680"/>
      <c r="K13" s="1406">
        <v>20</v>
      </c>
      <c r="L13" s="1407" t="s">
        <v>24</v>
      </c>
      <c r="M13" s="1408">
        <v>17</v>
      </c>
      <c r="N13" s="1409" t="s">
        <v>24</v>
      </c>
      <c r="O13" s="1691"/>
      <c r="P13" s="1692"/>
      <c r="Q13" s="1410">
        <v>20</v>
      </c>
      <c r="R13" s="1407" t="s">
        <v>24</v>
      </c>
      <c r="S13" s="1408">
        <v>13</v>
      </c>
      <c r="T13" s="1409" t="s">
        <v>24</v>
      </c>
      <c r="U13" s="1691"/>
      <c r="V13" s="1692"/>
      <c r="W13" s="1406">
        <v>20</v>
      </c>
      <c r="X13" s="1407" t="s">
        <v>24</v>
      </c>
      <c r="Y13" s="1408">
        <v>11</v>
      </c>
      <c r="Z13" s="1409" t="s">
        <v>24</v>
      </c>
      <c r="AA13" s="1691"/>
      <c r="AB13" s="1692"/>
      <c r="AC13" s="1568"/>
    </row>
    <row r="14" spans="1:30" ht="27" customHeight="1" thickBot="1" x14ac:dyDescent="0.25">
      <c r="A14" s="1697"/>
      <c r="B14" s="1700"/>
      <c r="C14" s="1700"/>
      <c r="D14" s="1707"/>
      <c r="E14" s="1710"/>
      <c r="F14" s="1713"/>
      <c r="G14" s="1713"/>
      <c r="H14" s="1716"/>
      <c r="I14" s="1713"/>
      <c r="J14" s="1681"/>
      <c r="K14" s="1411" t="s">
        <v>9</v>
      </c>
      <c r="L14" s="1412" t="s">
        <v>10</v>
      </c>
      <c r="M14" s="1413" t="s">
        <v>9</v>
      </c>
      <c r="N14" s="1414" t="s">
        <v>10</v>
      </c>
      <c r="O14" s="1415" t="s">
        <v>9</v>
      </c>
      <c r="P14" s="1416" t="s">
        <v>10</v>
      </c>
      <c r="Q14" s="1411" t="s">
        <v>9</v>
      </c>
      <c r="R14" s="1412" t="s">
        <v>10</v>
      </c>
      <c r="S14" s="1413" t="s">
        <v>9</v>
      </c>
      <c r="T14" s="1414" t="s">
        <v>10</v>
      </c>
      <c r="U14" s="1415" t="s">
        <v>9</v>
      </c>
      <c r="V14" s="1416" t="s">
        <v>10</v>
      </c>
      <c r="W14" s="1411" t="s">
        <v>9</v>
      </c>
      <c r="X14" s="1412" t="s">
        <v>10</v>
      </c>
      <c r="Y14" s="1413" t="s">
        <v>9</v>
      </c>
      <c r="Z14" s="1414" t="s">
        <v>10</v>
      </c>
      <c r="AA14" s="1415" t="s">
        <v>9</v>
      </c>
      <c r="AB14" s="1415" t="s">
        <v>10</v>
      </c>
      <c r="AC14" s="57" t="s">
        <v>6</v>
      </c>
    </row>
    <row r="15" spans="1:30" ht="16.149999999999999" customHeight="1" x14ac:dyDescent="0.2">
      <c r="A15" s="1417" t="s">
        <v>39</v>
      </c>
      <c r="B15" s="1418"/>
      <c r="C15" s="1418"/>
      <c r="D15" s="1419"/>
      <c r="E15" s="1420"/>
      <c r="F15" s="1421"/>
      <c r="G15" s="1421"/>
      <c r="H15" s="1421"/>
      <c r="I15" s="1421"/>
      <c r="J15" s="1422"/>
      <c r="K15" s="1423"/>
      <c r="L15" s="1423"/>
      <c r="M15" s="1424"/>
      <c r="N15" s="1425"/>
      <c r="O15" s="1426"/>
      <c r="P15" s="1426"/>
      <c r="Q15" s="1423"/>
      <c r="R15" s="1423"/>
      <c r="S15" s="1424"/>
      <c r="T15" s="1425"/>
      <c r="U15" s="1427"/>
      <c r="V15" s="1426"/>
      <c r="W15" s="1423"/>
      <c r="X15" s="1423"/>
      <c r="Y15" s="1424"/>
      <c r="Z15" s="1425"/>
      <c r="AA15" s="1426"/>
      <c r="AB15" s="1426"/>
      <c r="AC15" s="1428"/>
    </row>
    <row r="16" spans="1:30" s="19" customFormat="1" ht="16.149999999999999" customHeight="1" x14ac:dyDescent="0.25">
      <c r="A16" s="1429" t="s">
        <v>340</v>
      </c>
      <c r="B16" s="1430">
        <v>2</v>
      </c>
      <c r="C16" s="1430">
        <v>54</v>
      </c>
      <c r="D16" s="1431">
        <v>44</v>
      </c>
      <c r="E16" s="1432">
        <v>44</v>
      </c>
      <c r="F16" s="1433"/>
      <c r="G16" s="1433"/>
      <c r="H16" s="1433">
        <v>4</v>
      </c>
      <c r="I16" s="1433">
        <v>10</v>
      </c>
      <c r="J16" s="1434">
        <v>2</v>
      </c>
      <c r="K16" s="1432">
        <v>44</v>
      </c>
      <c r="L16" s="1435"/>
      <c r="M16" s="1435"/>
      <c r="N16" s="1436"/>
      <c r="O16" s="1437">
        <f>SUM(K16,M16)</f>
        <v>44</v>
      </c>
      <c r="P16" s="1437">
        <f>SUM(L16,N16)</f>
        <v>0</v>
      </c>
      <c r="Q16" s="1435"/>
      <c r="R16" s="1438"/>
      <c r="S16" s="1439"/>
      <c r="T16" s="1440"/>
      <c r="U16" s="1441"/>
      <c r="V16" s="1437"/>
      <c r="W16" s="1435"/>
      <c r="X16" s="1438"/>
      <c r="Y16" s="1439"/>
      <c r="Z16" s="1440"/>
      <c r="AA16" s="1437"/>
      <c r="AB16" s="1437"/>
      <c r="AC16" s="1442">
        <f>SUM(O16:P16,U16:V16,AA16:AB16)</f>
        <v>44</v>
      </c>
      <c r="AD16" s="1"/>
    </row>
    <row r="17" spans="1:40" s="19" customFormat="1" ht="16.149999999999999" customHeight="1" x14ac:dyDescent="0.25">
      <c r="A17" s="1443" t="s">
        <v>198</v>
      </c>
      <c r="B17" s="1444"/>
      <c r="C17" s="1444"/>
      <c r="D17" s="1444"/>
      <c r="E17" s="1444"/>
      <c r="F17" s="1444"/>
      <c r="G17" s="1444"/>
      <c r="H17" s="1444"/>
      <c r="I17" s="1444"/>
      <c r="J17" s="1444"/>
      <c r="K17" s="1444"/>
      <c r="L17" s="1444"/>
      <c r="M17" s="1444"/>
      <c r="N17" s="1444"/>
      <c r="O17" s="1444"/>
      <c r="P17" s="1444"/>
      <c r="Q17" s="1444"/>
      <c r="R17" s="1444"/>
      <c r="S17" s="1444"/>
      <c r="T17" s="1444"/>
      <c r="U17" s="1444"/>
      <c r="V17" s="1444"/>
      <c r="W17" s="1444"/>
      <c r="X17" s="1444"/>
      <c r="Y17" s="1444"/>
      <c r="Z17" s="1444"/>
      <c r="AA17" s="1444"/>
      <c r="AB17" s="1444"/>
      <c r="AC17" s="1445"/>
      <c r="AD17" s="1"/>
    </row>
    <row r="18" spans="1:40" s="19" customFormat="1" ht="16.149999999999999" customHeight="1" x14ac:dyDescent="0.25">
      <c r="A18" s="1429" t="s">
        <v>341</v>
      </c>
      <c r="B18" s="1430">
        <v>1</v>
      </c>
      <c r="C18" s="1430">
        <v>27</v>
      </c>
      <c r="D18" s="1431">
        <v>22</v>
      </c>
      <c r="E18" s="1432">
        <v>22</v>
      </c>
      <c r="F18" s="1433"/>
      <c r="G18" s="1433"/>
      <c r="H18" s="1433">
        <v>2</v>
      </c>
      <c r="I18" s="1433">
        <v>5</v>
      </c>
      <c r="J18" s="1434">
        <v>1</v>
      </c>
      <c r="K18" s="1432">
        <v>22</v>
      </c>
      <c r="L18" s="1435"/>
      <c r="M18" s="1435"/>
      <c r="N18" s="1436"/>
      <c r="O18" s="1437">
        <f>SUM(K18,M18)</f>
        <v>22</v>
      </c>
      <c r="P18" s="1437">
        <f>SUM(L18,N18)</f>
        <v>0</v>
      </c>
      <c r="Q18" s="1435"/>
      <c r="R18" s="1438"/>
      <c r="S18" s="1439"/>
      <c r="T18" s="1440"/>
      <c r="U18" s="1441"/>
      <c r="V18" s="1437"/>
      <c r="W18" s="1435"/>
      <c r="X18" s="1438"/>
      <c r="Y18" s="1439"/>
      <c r="Z18" s="1440"/>
      <c r="AA18" s="1437"/>
      <c r="AB18" s="1437"/>
      <c r="AC18" s="1442">
        <f>SUM(O18:P18,U18:V18,AA18:AB18)</f>
        <v>22</v>
      </c>
      <c r="AD18" s="1"/>
    </row>
    <row r="19" spans="1:40" s="19" customFormat="1" ht="16.149999999999999" customHeight="1" x14ac:dyDescent="0.25">
      <c r="A19" s="1429" t="s">
        <v>342</v>
      </c>
      <c r="B19" s="1430">
        <v>2</v>
      </c>
      <c r="C19" s="1430">
        <f>B19*27</f>
        <v>54</v>
      </c>
      <c r="D19" s="1431">
        <v>44</v>
      </c>
      <c r="E19" s="1446"/>
      <c r="F19" s="1447">
        <v>44</v>
      </c>
      <c r="G19" s="1433"/>
      <c r="H19" s="1433">
        <v>4</v>
      </c>
      <c r="I19" s="1433">
        <v>10</v>
      </c>
      <c r="J19" s="1434">
        <v>2</v>
      </c>
      <c r="K19" s="1435"/>
      <c r="L19" s="1435"/>
      <c r="M19" s="1435"/>
      <c r="N19" s="1436"/>
      <c r="O19" s="1437"/>
      <c r="P19" s="1437"/>
      <c r="Q19" s="1435"/>
      <c r="R19" s="1435"/>
      <c r="S19" s="1439"/>
      <c r="T19" s="1440"/>
      <c r="U19" s="1441"/>
      <c r="V19" s="1437"/>
      <c r="W19" s="1435"/>
      <c r="X19" s="1432">
        <v>44</v>
      </c>
      <c r="Y19" s="1439"/>
      <c r="Z19" s="1440"/>
      <c r="AA19" s="1437">
        <f>SUM(W19,Y19)</f>
        <v>0</v>
      </c>
      <c r="AB19" s="1437">
        <f>SUM(X19,Z19)</f>
        <v>44</v>
      </c>
      <c r="AC19" s="1442">
        <f>SUM(O19:P19,U19:V19,AA19:AB19)</f>
        <v>44</v>
      </c>
      <c r="AD19" s="1"/>
    </row>
    <row r="20" spans="1:40" s="19" customFormat="1" ht="16.149999999999999" customHeight="1" x14ac:dyDescent="0.25">
      <c r="A20" s="1429" t="s">
        <v>201</v>
      </c>
      <c r="B20" s="1430">
        <v>2</v>
      </c>
      <c r="C20" s="1430">
        <f>B20*27</f>
        <v>54</v>
      </c>
      <c r="D20" s="1431">
        <v>44</v>
      </c>
      <c r="E20" s="1432">
        <v>44</v>
      </c>
      <c r="F20" s="1433"/>
      <c r="G20" s="1433"/>
      <c r="H20" s="1433">
        <v>4</v>
      </c>
      <c r="I20" s="1433">
        <v>10</v>
      </c>
      <c r="J20" s="1434">
        <v>2</v>
      </c>
      <c r="K20" s="1432">
        <v>22</v>
      </c>
      <c r="L20" s="1435"/>
      <c r="M20" s="1432">
        <v>22</v>
      </c>
      <c r="N20" s="1436"/>
      <c r="O20" s="1437">
        <f>SUM(K20,M20)</f>
        <v>44</v>
      </c>
      <c r="P20" s="1437">
        <f>SUM(L20,N20)</f>
        <v>0</v>
      </c>
      <c r="Q20" s="1435"/>
      <c r="R20" s="1438"/>
      <c r="S20" s="1439"/>
      <c r="T20" s="1440"/>
      <c r="U20" s="1441"/>
      <c r="V20" s="1437"/>
      <c r="W20" s="1435"/>
      <c r="X20" s="1435"/>
      <c r="Y20" s="1439"/>
      <c r="Z20" s="1440"/>
      <c r="AA20" s="1437"/>
      <c r="AB20" s="1437"/>
      <c r="AC20" s="1442">
        <f>SUM(O20:P20,U20:V20,AA20:AB20)</f>
        <v>44</v>
      </c>
      <c r="AD20" s="1"/>
    </row>
    <row r="21" spans="1:40" s="19" customFormat="1" ht="17.45" customHeight="1" x14ac:dyDescent="0.25">
      <c r="A21" s="1693" t="s">
        <v>42</v>
      </c>
      <c r="B21" s="1448"/>
      <c r="C21" s="1448"/>
      <c r="D21" s="1448"/>
      <c r="E21" s="1448"/>
      <c r="F21" s="1448"/>
      <c r="G21" s="1448"/>
      <c r="H21" s="1448"/>
      <c r="I21" s="1448"/>
      <c r="J21" s="1448"/>
      <c r="K21" s="1448"/>
      <c r="L21" s="1448"/>
      <c r="M21" s="1448"/>
      <c r="N21" s="1448"/>
      <c r="O21" s="1448"/>
      <c r="P21" s="1448"/>
      <c r="Q21" s="1448"/>
      <c r="R21" s="1448"/>
      <c r="S21" s="1448"/>
      <c r="T21" s="1448"/>
      <c r="U21" s="1448"/>
      <c r="V21" s="1448"/>
      <c r="W21" s="1448"/>
      <c r="X21" s="1448"/>
      <c r="Y21" s="1448"/>
      <c r="Z21" s="1448"/>
      <c r="AA21" s="1448"/>
      <c r="AB21" s="1448"/>
      <c r="AC21" s="1449"/>
      <c r="AD21" s="1"/>
    </row>
    <row r="22" spans="1:40" s="19" customFormat="1" ht="12" customHeight="1" x14ac:dyDescent="0.25">
      <c r="A22" s="1694"/>
      <c r="B22" s="1450"/>
      <c r="C22" s="1450"/>
      <c r="D22" s="1450"/>
      <c r="E22" s="1450"/>
      <c r="F22" s="1450"/>
      <c r="G22" s="1450"/>
      <c r="H22" s="1450"/>
      <c r="I22" s="1450"/>
      <c r="J22" s="1450"/>
      <c r="K22" s="1450"/>
      <c r="L22" s="1450"/>
      <c r="M22" s="1450"/>
      <c r="N22" s="1450"/>
      <c r="O22" s="1450"/>
      <c r="P22" s="1450"/>
      <c r="Q22" s="1450"/>
      <c r="R22" s="1450"/>
      <c r="S22" s="1450"/>
      <c r="T22" s="1450"/>
      <c r="U22" s="1450"/>
      <c r="V22" s="1450"/>
      <c r="W22" s="1450"/>
      <c r="X22" s="1450"/>
      <c r="Y22" s="1450"/>
      <c r="Z22" s="1450"/>
      <c r="AA22" s="1450"/>
      <c r="AB22" s="1450"/>
      <c r="AC22" s="1451"/>
      <c r="AD22" s="1"/>
    </row>
    <row r="23" spans="1:40" s="19" customFormat="1" ht="17.25" customHeight="1" x14ac:dyDescent="0.25">
      <c r="A23" s="1429" t="s">
        <v>343</v>
      </c>
      <c r="B23" s="1430">
        <v>5</v>
      </c>
      <c r="C23" s="1430">
        <f t="shared" ref="C23:C31" si="0">B23*27</f>
        <v>135</v>
      </c>
      <c r="D23" s="1431">
        <v>110</v>
      </c>
      <c r="E23" s="1432">
        <v>33</v>
      </c>
      <c r="F23" s="1447">
        <v>77</v>
      </c>
      <c r="G23" s="1433"/>
      <c r="H23" s="1433">
        <v>10</v>
      </c>
      <c r="I23" s="1433">
        <v>25</v>
      </c>
      <c r="J23" s="1434">
        <v>5</v>
      </c>
      <c r="K23" s="1432">
        <v>33</v>
      </c>
      <c r="L23" s="1432">
        <v>77</v>
      </c>
      <c r="M23" s="1435"/>
      <c r="N23" s="1436"/>
      <c r="O23" s="1437">
        <f t="shared" ref="O23:P26" si="1">SUM(K23,M23)</f>
        <v>33</v>
      </c>
      <c r="P23" s="1437">
        <f t="shared" si="1"/>
        <v>77</v>
      </c>
      <c r="Q23" s="1435"/>
      <c r="R23" s="1438"/>
      <c r="S23" s="1439"/>
      <c r="T23" s="1440"/>
      <c r="U23" s="1441"/>
      <c r="V23" s="1437"/>
      <c r="W23" s="1435"/>
      <c r="X23" s="1438"/>
      <c r="Y23" s="1439"/>
      <c r="Z23" s="1440"/>
      <c r="AA23" s="1437"/>
      <c r="AB23" s="1437"/>
      <c r="AC23" s="1442">
        <f>SUM(O23:P23,U23:V23,AA23:AB23)</f>
        <v>110</v>
      </c>
      <c r="AD23" s="1"/>
      <c r="AE23" s="82"/>
      <c r="AF23" s="82"/>
      <c r="AG23" s="82"/>
    </row>
    <row r="24" spans="1:40" s="19" customFormat="1" ht="18.75" customHeight="1" x14ac:dyDescent="0.25">
      <c r="A24" s="1452" t="s">
        <v>344</v>
      </c>
      <c r="B24" s="1453">
        <v>5</v>
      </c>
      <c r="C24" s="1430">
        <f t="shared" si="0"/>
        <v>135</v>
      </c>
      <c r="D24" s="1431">
        <v>110</v>
      </c>
      <c r="E24" s="1432">
        <v>33</v>
      </c>
      <c r="F24" s="1447">
        <v>77</v>
      </c>
      <c r="G24" s="1433"/>
      <c r="H24" s="1433">
        <v>10</v>
      </c>
      <c r="I24" s="1433">
        <v>25</v>
      </c>
      <c r="J24" s="1434">
        <v>5</v>
      </c>
      <c r="K24" s="1432">
        <v>33</v>
      </c>
      <c r="L24" s="1432">
        <v>77</v>
      </c>
      <c r="M24" s="1435"/>
      <c r="N24" s="1436"/>
      <c r="O24" s="1437">
        <f t="shared" si="1"/>
        <v>33</v>
      </c>
      <c r="P24" s="1437">
        <f t="shared" si="1"/>
        <v>77</v>
      </c>
      <c r="Q24" s="1435"/>
      <c r="R24" s="1438"/>
      <c r="S24" s="1439"/>
      <c r="T24" s="1440"/>
      <c r="U24" s="1441"/>
      <c r="V24" s="1437"/>
      <c r="W24" s="1435"/>
      <c r="X24" s="1438"/>
      <c r="Y24" s="1439"/>
      <c r="Z24" s="1440"/>
      <c r="AA24" s="1437"/>
      <c r="AB24" s="1437"/>
      <c r="AC24" s="1442">
        <f t="shared" ref="AC24:AC31" si="2">SUM(O24:P24,U24:V24,AA24:AB24)</f>
        <v>110</v>
      </c>
      <c r="AD24" s="1"/>
      <c r="AE24" s="609" t="s">
        <v>345</v>
      </c>
      <c r="AF24" s="609"/>
      <c r="AG24" s="609"/>
    </row>
    <row r="25" spans="1:40" s="19" customFormat="1" ht="18.75" customHeight="1" x14ac:dyDescent="0.25">
      <c r="A25" s="1454" t="s">
        <v>346</v>
      </c>
      <c r="B25" s="1453">
        <v>5</v>
      </c>
      <c r="C25" s="1430">
        <f t="shared" si="0"/>
        <v>135</v>
      </c>
      <c r="D25" s="1431">
        <v>110</v>
      </c>
      <c r="E25" s="1432">
        <v>33</v>
      </c>
      <c r="F25" s="1447">
        <v>77</v>
      </c>
      <c r="G25" s="1433"/>
      <c r="H25" s="1433">
        <v>10</v>
      </c>
      <c r="I25" s="1433">
        <v>25</v>
      </c>
      <c r="J25" s="1434">
        <v>5</v>
      </c>
      <c r="K25" s="1435"/>
      <c r="L25" s="1435"/>
      <c r="M25" s="1432">
        <v>33</v>
      </c>
      <c r="N25" s="1455">
        <v>77</v>
      </c>
      <c r="O25" s="1437">
        <f t="shared" si="1"/>
        <v>33</v>
      </c>
      <c r="P25" s="1437">
        <f t="shared" si="1"/>
        <v>77</v>
      </c>
      <c r="Q25" s="1435"/>
      <c r="R25" s="1438"/>
      <c r="S25" s="1439"/>
      <c r="T25" s="1440"/>
      <c r="U25" s="1441"/>
      <c r="V25" s="1437"/>
      <c r="W25" s="1435"/>
      <c r="X25" s="1438"/>
      <c r="Y25" s="1439"/>
      <c r="Z25" s="1440"/>
      <c r="AA25" s="1437"/>
      <c r="AB25" s="1437"/>
      <c r="AC25" s="1442">
        <f t="shared" si="2"/>
        <v>110</v>
      </c>
      <c r="AD25" s="1"/>
      <c r="AE25" s="609"/>
      <c r="AF25" s="609"/>
      <c r="AG25" s="609"/>
    </row>
    <row r="26" spans="1:40" s="19" customFormat="1" ht="36.6" customHeight="1" x14ac:dyDescent="0.25">
      <c r="A26" s="1456" t="s">
        <v>347</v>
      </c>
      <c r="B26" s="1457">
        <v>20</v>
      </c>
      <c r="C26" s="1430">
        <f t="shared" si="0"/>
        <v>540</v>
      </c>
      <c r="D26" s="1431">
        <v>440</v>
      </c>
      <c r="E26" s="1432">
        <v>132</v>
      </c>
      <c r="F26" s="1447">
        <v>308</v>
      </c>
      <c r="G26" s="1433"/>
      <c r="H26" s="1433">
        <v>40</v>
      </c>
      <c r="I26" s="1433">
        <v>100</v>
      </c>
      <c r="J26" s="1434">
        <v>20</v>
      </c>
      <c r="K26" s="1435"/>
      <c r="L26" s="1435"/>
      <c r="M26" s="1432">
        <v>23</v>
      </c>
      <c r="N26" s="1455">
        <v>55</v>
      </c>
      <c r="O26" s="1437">
        <f t="shared" si="1"/>
        <v>23</v>
      </c>
      <c r="P26" s="1437">
        <f t="shared" si="1"/>
        <v>55</v>
      </c>
      <c r="Q26" s="1432">
        <v>77</v>
      </c>
      <c r="R26" s="1458">
        <v>181</v>
      </c>
      <c r="S26" s="1447">
        <f>E26-M26-Q26</f>
        <v>32</v>
      </c>
      <c r="T26" s="1447">
        <f>F26-N26-R26</f>
        <v>72</v>
      </c>
      <c r="U26" s="1441">
        <f>SUM(Q26,S26)</f>
        <v>109</v>
      </c>
      <c r="V26" s="1437">
        <f>SUM(R26,T26)</f>
        <v>253</v>
      </c>
      <c r="W26" s="1438"/>
      <c r="X26" s="1438"/>
      <c r="Y26" s="1439"/>
      <c r="Z26" s="1440"/>
      <c r="AA26" s="1437"/>
      <c r="AB26" s="1437"/>
      <c r="AC26" s="1442">
        <f t="shared" si="2"/>
        <v>440</v>
      </c>
      <c r="AD26" s="1"/>
      <c r="AE26" s="609" t="s">
        <v>348</v>
      </c>
      <c r="AF26" s="609" t="s">
        <v>34</v>
      </c>
      <c r="AG26" s="609"/>
    </row>
    <row r="27" spans="1:40" s="19" customFormat="1" ht="33" customHeight="1" x14ac:dyDescent="0.25">
      <c r="A27" s="1452" t="s">
        <v>349</v>
      </c>
      <c r="B27" s="1453">
        <v>10</v>
      </c>
      <c r="C27" s="1430">
        <f t="shared" si="0"/>
        <v>270</v>
      </c>
      <c r="D27" s="1431">
        <v>220</v>
      </c>
      <c r="E27" s="1432">
        <v>66</v>
      </c>
      <c r="F27" s="1447">
        <v>154</v>
      </c>
      <c r="G27" s="1433"/>
      <c r="H27" s="1433">
        <v>20</v>
      </c>
      <c r="I27" s="1433">
        <v>50</v>
      </c>
      <c r="J27" s="1434">
        <v>10</v>
      </c>
      <c r="K27" s="1435"/>
      <c r="L27" s="1438"/>
      <c r="M27" s="1439"/>
      <c r="N27" s="1440"/>
      <c r="O27" s="1437"/>
      <c r="P27" s="1437"/>
      <c r="Q27" s="1432">
        <v>7</v>
      </c>
      <c r="R27" s="1432">
        <v>15</v>
      </c>
      <c r="S27" s="1432">
        <v>10</v>
      </c>
      <c r="T27" s="1432">
        <v>24</v>
      </c>
      <c r="U27" s="1441">
        <f>SUM(Q27,S27)</f>
        <v>17</v>
      </c>
      <c r="V27" s="1437">
        <f>SUM(R27,T27)</f>
        <v>39</v>
      </c>
      <c r="W27" s="1432">
        <f>E27-Q27-S27</f>
        <v>49</v>
      </c>
      <c r="X27" s="1432">
        <f>F27-R27-T27</f>
        <v>115</v>
      </c>
      <c r="Y27" s="1459"/>
      <c r="Z27" s="1460"/>
      <c r="AA27" s="1437">
        <f>SUM(W27,Y27)</f>
        <v>49</v>
      </c>
      <c r="AB27" s="1437">
        <f>SUM(X27,Z27)</f>
        <v>115</v>
      </c>
      <c r="AC27" s="1442">
        <f t="shared" si="2"/>
        <v>220</v>
      </c>
      <c r="AD27" s="1"/>
      <c r="AE27" s="609">
        <f>K13*14-SUM(K16:L26)</f>
        <v>-28</v>
      </c>
      <c r="AF27" s="609">
        <f>17*14-SUM(M16:N26)</f>
        <v>28</v>
      </c>
      <c r="AG27" s="609"/>
    </row>
    <row r="28" spans="1:40" s="19" customFormat="1" ht="16.899999999999999" customHeight="1" x14ac:dyDescent="0.25">
      <c r="A28" s="1461" t="s">
        <v>350</v>
      </c>
      <c r="B28" s="1462">
        <v>2</v>
      </c>
      <c r="C28" s="1462">
        <f t="shared" si="0"/>
        <v>54</v>
      </c>
      <c r="D28" s="1463">
        <v>44</v>
      </c>
      <c r="E28" s="1464">
        <v>44</v>
      </c>
      <c r="F28" s="1465"/>
      <c r="G28" s="1465"/>
      <c r="H28" s="1465">
        <v>4</v>
      </c>
      <c r="I28" s="1465">
        <v>10</v>
      </c>
      <c r="J28" s="1466">
        <v>2</v>
      </c>
      <c r="K28" s="1464"/>
      <c r="L28" s="1467"/>
      <c r="M28" s="1468"/>
      <c r="N28" s="1469"/>
      <c r="O28" s="1470"/>
      <c r="P28" s="1470"/>
      <c r="Q28" s="1464"/>
      <c r="R28" s="1464"/>
      <c r="S28" s="1464">
        <v>44</v>
      </c>
      <c r="T28" s="1471"/>
      <c r="U28" s="1472">
        <f>SUM(Q28,S28)</f>
        <v>44</v>
      </c>
      <c r="V28" s="1470">
        <v>0</v>
      </c>
      <c r="W28" s="1464"/>
      <c r="X28" s="1464"/>
      <c r="Y28" s="1465"/>
      <c r="Z28" s="1473"/>
      <c r="AA28" s="1470"/>
      <c r="AB28" s="1470"/>
      <c r="AC28" s="1470">
        <f t="shared" si="2"/>
        <v>44</v>
      </c>
      <c r="AD28" s="1"/>
      <c r="AE28" s="609"/>
      <c r="AF28" s="609"/>
      <c r="AG28" s="609"/>
    </row>
    <row r="29" spans="1:40" s="19" customFormat="1" ht="36" customHeight="1" x14ac:dyDescent="0.25">
      <c r="A29" s="1452" t="s">
        <v>351</v>
      </c>
      <c r="B29" s="1453">
        <v>15</v>
      </c>
      <c r="C29" s="1453">
        <f t="shared" si="0"/>
        <v>405</v>
      </c>
      <c r="D29" s="1431">
        <v>330</v>
      </c>
      <c r="E29" s="1432">
        <v>99</v>
      </c>
      <c r="F29" s="1447">
        <v>231</v>
      </c>
      <c r="G29" s="1433"/>
      <c r="H29" s="1433">
        <v>30</v>
      </c>
      <c r="I29" s="1433">
        <v>75</v>
      </c>
      <c r="J29" s="1434">
        <v>15</v>
      </c>
      <c r="K29" s="1435"/>
      <c r="L29" s="1438"/>
      <c r="M29" s="1439"/>
      <c r="N29" s="1440"/>
      <c r="O29" s="1437"/>
      <c r="P29" s="1437"/>
      <c r="Q29" s="1435"/>
      <c r="R29" s="1435"/>
      <c r="S29" s="1435"/>
      <c r="T29" s="1435"/>
      <c r="U29" s="1441"/>
      <c r="V29" s="1437"/>
      <c r="W29" s="1432">
        <v>99</v>
      </c>
      <c r="X29" s="1432">
        <v>231</v>
      </c>
      <c r="Y29" s="1459"/>
      <c r="Z29" s="1460"/>
      <c r="AA29" s="1437">
        <f t="shared" ref="AA29:AB31" si="3">SUM(W29,Y29)</f>
        <v>99</v>
      </c>
      <c r="AB29" s="1437">
        <f t="shared" si="3"/>
        <v>231</v>
      </c>
      <c r="AC29" s="1442">
        <f t="shared" si="2"/>
        <v>330</v>
      </c>
      <c r="AD29" s="1"/>
      <c r="AE29" s="609"/>
      <c r="AF29" s="609"/>
      <c r="AG29" s="609"/>
    </row>
    <row r="30" spans="1:40" s="19" customFormat="1" ht="25.9" customHeight="1" x14ac:dyDescent="0.25">
      <c r="A30" s="1452" t="s">
        <v>352</v>
      </c>
      <c r="B30" s="1453">
        <v>20</v>
      </c>
      <c r="C30" s="1453">
        <f t="shared" si="0"/>
        <v>540</v>
      </c>
      <c r="D30" s="1431">
        <v>440</v>
      </c>
      <c r="E30" s="1432">
        <v>132</v>
      </c>
      <c r="F30" s="1447">
        <v>308</v>
      </c>
      <c r="G30" s="1433"/>
      <c r="H30" s="1433">
        <v>40</v>
      </c>
      <c r="I30" s="1433">
        <v>100</v>
      </c>
      <c r="J30" s="1434">
        <v>20</v>
      </c>
      <c r="K30" s="1435"/>
      <c r="L30" s="1438"/>
      <c r="M30" s="1439"/>
      <c r="N30" s="1440"/>
      <c r="O30" s="1437"/>
      <c r="P30" s="1437"/>
      <c r="Q30" s="1435"/>
      <c r="R30" s="1438"/>
      <c r="S30" s="1435"/>
      <c r="T30" s="1435"/>
      <c r="U30" s="1441"/>
      <c r="V30" s="1437"/>
      <c r="W30" s="1447">
        <v>72</v>
      </c>
      <c r="X30" s="1474">
        <v>168</v>
      </c>
      <c r="Y30" s="1447">
        <f>E30-W30</f>
        <v>60</v>
      </c>
      <c r="Z30" s="1447">
        <f>F30-X30</f>
        <v>140</v>
      </c>
      <c r="AA30" s="1437">
        <f t="shared" si="3"/>
        <v>132</v>
      </c>
      <c r="AB30" s="1437">
        <f t="shared" si="3"/>
        <v>308</v>
      </c>
      <c r="AC30" s="1442">
        <f t="shared" si="2"/>
        <v>440</v>
      </c>
      <c r="AD30" s="1"/>
      <c r="AE30" s="609"/>
      <c r="AF30" s="609"/>
      <c r="AG30" s="609"/>
    </row>
    <row r="31" spans="1:40" s="19" customFormat="1" ht="21" customHeight="1" thickBot="1" x14ac:dyDescent="0.3">
      <c r="A31" s="1461" t="s">
        <v>353</v>
      </c>
      <c r="B31" s="1462">
        <v>1</v>
      </c>
      <c r="C31" s="1462">
        <f t="shared" si="0"/>
        <v>27</v>
      </c>
      <c r="D31" s="1463">
        <v>22</v>
      </c>
      <c r="E31" s="1464">
        <v>22</v>
      </c>
      <c r="F31" s="1465"/>
      <c r="G31" s="1465"/>
      <c r="H31" s="1465">
        <v>2</v>
      </c>
      <c r="I31" s="1465">
        <v>5</v>
      </c>
      <c r="J31" s="1466">
        <v>1</v>
      </c>
      <c r="K31" s="1464"/>
      <c r="L31" s="1467"/>
      <c r="M31" s="1468"/>
      <c r="N31" s="1469"/>
      <c r="O31" s="1475"/>
      <c r="P31" s="1475"/>
      <c r="Q31" s="1464"/>
      <c r="R31" s="1467"/>
      <c r="S31" s="1464"/>
      <c r="T31" s="1471"/>
      <c r="U31" s="1472"/>
      <c r="V31" s="1470"/>
      <c r="W31" s="1465">
        <v>22</v>
      </c>
      <c r="X31" s="1473"/>
      <c r="Y31" s="1465"/>
      <c r="Z31" s="1473"/>
      <c r="AA31" s="1470">
        <f t="shared" si="3"/>
        <v>22</v>
      </c>
      <c r="AB31" s="1470">
        <f t="shared" si="3"/>
        <v>0</v>
      </c>
      <c r="AC31" s="1470">
        <f t="shared" si="2"/>
        <v>22</v>
      </c>
      <c r="AD31" s="1"/>
      <c r="AE31" s="609"/>
      <c r="AF31" s="609"/>
      <c r="AG31" s="609"/>
    </row>
    <row r="32" spans="1:40" s="5" customFormat="1" ht="25.15" customHeight="1" thickBot="1" x14ac:dyDescent="0.3">
      <c r="A32" s="1476" t="s">
        <v>105</v>
      </c>
      <c r="B32" s="1477">
        <f t="shared" ref="B32:AC32" ca="1" si="4">SUM(B16:B38)</f>
        <v>100</v>
      </c>
      <c r="C32" s="1477">
        <f t="shared" ca="1" si="4"/>
        <v>2700</v>
      </c>
      <c r="D32" s="1478">
        <f t="shared" ca="1" si="4"/>
        <v>2200</v>
      </c>
      <c r="E32" s="1477">
        <f t="shared" ca="1" si="4"/>
        <v>704</v>
      </c>
      <c r="F32" s="1477">
        <f t="shared" ca="1" si="4"/>
        <v>1276</v>
      </c>
      <c r="G32" s="1477">
        <f t="shared" ca="1" si="4"/>
        <v>220</v>
      </c>
      <c r="H32" s="1477">
        <f t="shared" ca="1" si="4"/>
        <v>200</v>
      </c>
      <c r="I32" s="1477">
        <f t="shared" ca="1" si="4"/>
        <v>500</v>
      </c>
      <c r="J32" s="1477">
        <f t="shared" ca="1" si="4"/>
        <v>100</v>
      </c>
      <c r="K32" s="1477">
        <f t="shared" ca="1" si="4"/>
        <v>146</v>
      </c>
      <c r="L32" s="1477">
        <f t="shared" ca="1" si="4"/>
        <v>134</v>
      </c>
      <c r="M32" s="1477">
        <f t="shared" ca="1" si="4"/>
        <v>86</v>
      </c>
      <c r="N32" s="1477">
        <f t="shared" ca="1" si="4"/>
        <v>152</v>
      </c>
      <c r="O32" s="1477">
        <f t="shared" ca="1" si="4"/>
        <v>232</v>
      </c>
      <c r="P32" s="1477">
        <f t="shared" ca="1" si="4"/>
        <v>286</v>
      </c>
      <c r="Q32" s="1477">
        <f t="shared" ca="1" si="4"/>
        <v>84</v>
      </c>
      <c r="R32" s="1477">
        <f t="shared" ca="1" si="4"/>
        <v>196</v>
      </c>
      <c r="S32" s="1477">
        <f t="shared" ca="1" si="4"/>
        <v>86</v>
      </c>
      <c r="T32" s="1477">
        <f t="shared" ca="1" si="4"/>
        <v>96</v>
      </c>
      <c r="U32" s="1477">
        <f t="shared" ca="1" si="4"/>
        <v>170</v>
      </c>
      <c r="V32" s="1477">
        <f t="shared" ca="1" si="4"/>
        <v>292</v>
      </c>
      <c r="W32" s="1477">
        <f t="shared" ca="1" si="4"/>
        <v>242</v>
      </c>
      <c r="X32" s="1477">
        <f t="shared" ca="1" si="4"/>
        <v>558</v>
      </c>
      <c r="Y32" s="1477">
        <f t="shared" ca="1" si="4"/>
        <v>60</v>
      </c>
      <c r="Z32" s="1477">
        <f t="shared" ca="1" si="4"/>
        <v>360</v>
      </c>
      <c r="AA32" s="1477">
        <f t="shared" ca="1" si="4"/>
        <v>302</v>
      </c>
      <c r="AB32" s="1477">
        <f t="shared" ca="1" si="4"/>
        <v>918</v>
      </c>
      <c r="AC32" s="1478">
        <f t="shared" ca="1" si="4"/>
        <v>2200</v>
      </c>
      <c r="AD32" s="1"/>
      <c r="AE32" s="609"/>
      <c r="AF32" s="609"/>
      <c r="AG32" s="649"/>
      <c r="AH32" s="20"/>
      <c r="AI32" s="20"/>
      <c r="AJ32" s="20"/>
      <c r="AK32" s="20"/>
      <c r="AL32" s="20"/>
      <c r="AM32" s="20"/>
      <c r="AN32" s="20"/>
    </row>
    <row r="33" spans="1:256" s="21" customFormat="1" ht="18" customHeight="1" x14ac:dyDescent="0.25">
      <c r="A33" s="1479" t="s">
        <v>207</v>
      </c>
      <c r="B33" s="1480"/>
      <c r="C33" s="1480"/>
      <c r="D33" s="1480"/>
      <c r="E33" s="1480"/>
      <c r="F33" s="1480"/>
      <c r="G33" s="1480"/>
      <c r="H33" s="1480"/>
      <c r="I33" s="1480"/>
      <c r="J33" s="1480"/>
      <c r="K33" s="1480"/>
      <c r="L33" s="1480"/>
      <c r="M33" s="1480"/>
      <c r="N33" s="1480"/>
      <c r="O33" s="1480"/>
      <c r="P33" s="1480"/>
      <c r="Q33" s="1480"/>
      <c r="R33" s="1480"/>
      <c r="S33" s="1480"/>
      <c r="T33" s="1480"/>
      <c r="U33" s="1480"/>
      <c r="V33" s="1480"/>
      <c r="W33" s="1480"/>
      <c r="X33" s="1480"/>
      <c r="Y33" s="1480"/>
      <c r="Z33" s="1480"/>
      <c r="AA33" s="1480"/>
      <c r="AB33" s="1480"/>
      <c r="AC33" s="1481"/>
      <c r="AD33" s="1"/>
      <c r="AE33" s="609"/>
      <c r="AF33" s="609"/>
      <c r="AG33" s="60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  <c r="BM33" s="19"/>
      <c r="BN33" s="19"/>
      <c r="BO33" s="19"/>
      <c r="BP33" s="19"/>
      <c r="BQ33" s="19"/>
      <c r="BR33" s="19"/>
      <c r="BS33" s="19"/>
      <c r="BT33" s="19"/>
      <c r="BU33" s="19"/>
      <c r="BV33" s="19"/>
      <c r="BW33" s="19"/>
      <c r="BX33" s="19"/>
      <c r="BY33" s="19"/>
      <c r="BZ33" s="19"/>
      <c r="CA33" s="19"/>
      <c r="CB33" s="19"/>
      <c r="CC33" s="19"/>
      <c r="CD33" s="19"/>
      <c r="CE33" s="19"/>
      <c r="CF33" s="19"/>
      <c r="CG33" s="19"/>
      <c r="CH33" s="19"/>
      <c r="CI33" s="19"/>
      <c r="CJ33" s="19"/>
      <c r="CK33" s="19"/>
      <c r="CL33" s="19"/>
      <c r="CM33" s="19"/>
      <c r="CN33" s="19"/>
      <c r="CO33" s="19"/>
      <c r="CP33" s="19"/>
      <c r="CQ33" s="19"/>
      <c r="CR33" s="19"/>
      <c r="CS33" s="19"/>
      <c r="CT33" s="19"/>
      <c r="CU33" s="19"/>
      <c r="CV33" s="19"/>
      <c r="CW33" s="19"/>
      <c r="CX33" s="19"/>
      <c r="CY33" s="19"/>
      <c r="CZ33" s="19"/>
      <c r="DA33" s="19"/>
      <c r="DB33" s="19"/>
      <c r="DC33" s="19"/>
      <c r="DD33" s="19"/>
      <c r="DE33" s="19"/>
      <c r="DF33" s="19"/>
      <c r="DG33" s="19"/>
      <c r="DH33" s="19"/>
      <c r="DI33" s="19"/>
      <c r="DJ33" s="19"/>
      <c r="DK33" s="19"/>
      <c r="DL33" s="19"/>
      <c r="DM33" s="19"/>
      <c r="DN33" s="19"/>
      <c r="DO33" s="19"/>
      <c r="DP33" s="19"/>
      <c r="DQ33" s="19"/>
      <c r="DR33" s="19"/>
      <c r="DS33" s="19"/>
      <c r="DT33" s="19"/>
      <c r="DU33" s="19"/>
      <c r="DV33" s="19"/>
      <c r="DW33" s="19"/>
      <c r="DX33" s="19"/>
      <c r="DY33" s="19"/>
      <c r="DZ33" s="19"/>
      <c r="EA33" s="19"/>
      <c r="EB33" s="19"/>
      <c r="EC33" s="19"/>
      <c r="ED33" s="19"/>
      <c r="EE33" s="19"/>
      <c r="EF33" s="19"/>
      <c r="EG33" s="19"/>
      <c r="EH33" s="19"/>
      <c r="EI33" s="19"/>
      <c r="EJ33" s="19"/>
      <c r="EK33" s="19"/>
      <c r="EL33" s="19"/>
      <c r="EM33" s="19"/>
      <c r="EN33" s="19"/>
      <c r="EO33" s="19"/>
      <c r="EP33" s="19"/>
      <c r="EQ33" s="19"/>
      <c r="ER33" s="19"/>
      <c r="ES33" s="19"/>
      <c r="ET33" s="19"/>
      <c r="EU33" s="19"/>
      <c r="EV33" s="19"/>
      <c r="EW33" s="19"/>
      <c r="EX33" s="19"/>
      <c r="EY33" s="19"/>
      <c r="EZ33" s="19"/>
      <c r="FA33" s="19"/>
      <c r="FB33" s="19"/>
      <c r="FC33" s="19"/>
      <c r="FD33" s="19"/>
      <c r="FE33" s="19"/>
      <c r="FF33" s="19"/>
      <c r="FG33" s="19"/>
      <c r="FH33" s="19"/>
      <c r="FI33" s="19"/>
      <c r="FJ33" s="19"/>
      <c r="FK33" s="19"/>
      <c r="FL33" s="19"/>
      <c r="FM33" s="19"/>
      <c r="FN33" s="19"/>
      <c r="FO33" s="19"/>
      <c r="FP33" s="19"/>
      <c r="FQ33" s="19"/>
      <c r="FR33" s="19"/>
      <c r="FS33" s="19"/>
      <c r="FT33" s="19"/>
      <c r="FU33" s="19"/>
      <c r="FV33" s="19"/>
      <c r="FW33" s="19"/>
      <c r="FX33" s="19"/>
      <c r="FY33" s="19"/>
      <c r="FZ33" s="19"/>
      <c r="GA33" s="19"/>
      <c r="GB33" s="19"/>
      <c r="GC33" s="19"/>
      <c r="GD33" s="19"/>
      <c r="GE33" s="19"/>
      <c r="GF33" s="19"/>
      <c r="GG33" s="19"/>
      <c r="GH33" s="19"/>
      <c r="GI33" s="19"/>
      <c r="GJ33" s="19"/>
      <c r="GK33" s="19"/>
      <c r="GL33" s="19"/>
      <c r="GM33" s="19"/>
      <c r="GN33" s="19"/>
      <c r="GO33" s="19"/>
      <c r="GP33" s="19"/>
      <c r="GQ33" s="19"/>
      <c r="GR33" s="19"/>
      <c r="GS33" s="19"/>
      <c r="GT33" s="19"/>
      <c r="GU33" s="19"/>
      <c r="GV33" s="19"/>
      <c r="GW33" s="19"/>
      <c r="GX33" s="19"/>
      <c r="GY33" s="19"/>
      <c r="GZ33" s="19"/>
      <c r="HA33" s="19"/>
      <c r="HB33" s="19"/>
      <c r="HC33" s="19"/>
      <c r="HD33" s="19"/>
      <c r="HE33" s="19"/>
      <c r="HF33" s="19"/>
      <c r="HG33" s="19"/>
      <c r="HH33" s="19"/>
      <c r="HI33" s="19"/>
      <c r="HJ33" s="19"/>
      <c r="HK33" s="19"/>
      <c r="HL33" s="19"/>
      <c r="HM33" s="19"/>
      <c r="HN33" s="19"/>
      <c r="HO33" s="19"/>
      <c r="HP33" s="19"/>
      <c r="HQ33" s="19"/>
      <c r="HR33" s="19"/>
      <c r="HS33" s="19"/>
      <c r="HT33" s="19"/>
      <c r="HU33" s="19"/>
      <c r="HV33" s="19"/>
      <c r="HW33" s="19"/>
      <c r="HX33" s="19"/>
      <c r="HY33" s="19"/>
      <c r="HZ33" s="19"/>
      <c r="IA33" s="19"/>
      <c r="IB33" s="19"/>
      <c r="IC33" s="19"/>
      <c r="ID33" s="19"/>
      <c r="IE33" s="19"/>
      <c r="IF33" s="19"/>
      <c r="IG33" s="19"/>
      <c r="IH33" s="19"/>
      <c r="II33" s="19"/>
      <c r="IJ33" s="19"/>
      <c r="IK33" s="19"/>
      <c r="IL33" s="19"/>
      <c r="IM33" s="19"/>
      <c r="IN33" s="19"/>
      <c r="IO33" s="19"/>
      <c r="IP33" s="19"/>
      <c r="IQ33" s="19"/>
      <c r="IR33" s="19"/>
      <c r="IS33" s="19"/>
      <c r="IT33" s="19"/>
      <c r="IU33" s="19"/>
      <c r="IV33" s="19"/>
    </row>
    <row r="34" spans="1:256" s="19" customFormat="1" ht="19.149999999999999" customHeight="1" x14ac:dyDescent="0.25">
      <c r="A34" s="1482" t="s">
        <v>354</v>
      </c>
      <c r="B34" s="488">
        <v>10</v>
      </c>
      <c r="C34" s="1483">
        <f>B34*27</f>
        <v>270</v>
      </c>
      <c r="D34" s="1484"/>
      <c r="E34" s="1485"/>
      <c r="F34" s="1439"/>
      <c r="G34" s="1439"/>
      <c r="H34" s="1439"/>
      <c r="I34" s="1439"/>
      <c r="J34" s="1486"/>
      <c r="K34" s="1485"/>
      <c r="L34" s="1438"/>
      <c r="M34" s="1439"/>
      <c r="N34" s="1440"/>
      <c r="O34" s="1437"/>
      <c r="P34" s="1437"/>
      <c r="Q34" s="1485"/>
      <c r="R34" s="1438"/>
      <c r="S34" s="1439"/>
      <c r="T34" s="1440"/>
      <c r="U34" s="1437"/>
      <c r="V34" s="1437"/>
      <c r="W34" s="1487"/>
      <c r="X34" s="1435"/>
      <c r="Y34" s="1459"/>
      <c r="Z34" s="1460"/>
      <c r="AA34" s="1437"/>
      <c r="AB34" s="1437"/>
      <c r="AC34" s="1438"/>
      <c r="AD34" s="1"/>
      <c r="AE34" s="609"/>
      <c r="AF34" s="609"/>
      <c r="AG34" s="609"/>
    </row>
    <row r="35" spans="1:256" s="19" customFormat="1" ht="19.899999999999999" customHeight="1" x14ac:dyDescent="0.25">
      <c r="A35" s="1488" t="s">
        <v>355</v>
      </c>
      <c r="B35" s="1489">
        <v>5</v>
      </c>
      <c r="C35" s="1483">
        <f>B35*27</f>
        <v>135</v>
      </c>
      <c r="D35" s="1490">
        <v>110</v>
      </c>
      <c r="E35" s="1491">
        <v>33</v>
      </c>
      <c r="F35" s="1492">
        <v>77</v>
      </c>
      <c r="G35" s="1493"/>
      <c r="H35" s="1493">
        <v>10</v>
      </c>
      <c r="I35" s="1493">
        <v>25</v>
      </c>
      <c r="J35" s="1494">
        <v>5</v>
      </c>
      <c r="K35" s="1495"/>
      <c r="L35" s="1496"/>
      <c r="M35" s="1497"/>
      <c r="N35" s="1498"/>
      <c r="O35" s="1437"/>
      <c r="P35" s="1437"/>
      <c r="Q35" s="1499"/>
      <c r="R35" s="1433"/>
      <c r="S35" s="1500"/>
      <c r="T35" s="1500"/>
      <c r="U35" s="1437"/>
      <c r="V35" s="1437"/>
      <c r="W35" s="1499"/>
      <c r="X35" s="1500"/>
      <c r="Y35" s="1501">
        <v>33</v>
      </c>
      <c r="Z35" s="1502">
        <v>77</v>
      </c>
      <c r="AA35" s="1437">
        <f>SUM(W35,Y35)</f>
        <v>33</v>
      </c>
      <c r="AB35" s="1437">
        <f>SUM(X35,Z35)</f>
        <v>77</v>
      </c>
      <c r="AC35" s="1442">
        <f>SUM(O35:P35,U35:V35,AA35:AB35)</f>
        <v>110</v>
      </c>
      <c r="AD35" s="1"/>
      <c r="AE35" s="609"/>
      <c r="AF35" s="609"/>
      <c r="AG35" s="609"/>
    </row>
    <row r="36" spans="1:256" s="19" customFormat="1" ht="20.45" customHeight="1" x14ac:dyDescent="0.25">
      <c r="A36" s="1503" t="s">
        <v>356</v>
      </c>
      <c r="B36" s="1489">
        <v>5</v>
      </c>
      <c r="C36" s="1483">
        <f>B36*27</f>
        <v>135</v>
      </c>
      <c r="D36" s="1490">
        <v>110</v>
      </c>
      <c r="E36" s="1491">
        <v>33</v>
      </c>
      <c r="F36" s="1492">
        <v>77</v>
      </c>
      <c r="G36" s="1493"/>
      <c r="H36" s="1493">
        <v>10</v>
      </c>
      <c r="I36" s="1493">
        <v>25</v>
      </c>
      <c r="J36" s="1494">
        <v>5</v>
      </c>
      <c r="K36" s="1495"/>
      <c r="L36" s="1496"/>
      <c r="M36" s="1497"/>
      <c r="N36" s="1498"/>
      <c r="O36" s="1437"/>
      <c r="P36" s="1437"/>
      <c r="Q36" s="1495"/>
      <c r="R36" s="1497"/>
      <c r="S36" s="1500"/>
      <c r="T36" s="1500"/>
      <c r="U36" s="1437"/>
      <c r="V36" s="1437"/>
      <c r="W36" s="1499"/>
      <c r="X36" s="1500"/>
      <c r="Y36" s="1501">
        <v>33</v>
      </c>
      <c r="Z36" s="1502">
        <v>77</v>
      </c>
      <c r="AA36" s="1437">
        <f>SUM(W36,Y36)</f>
        <v>33</v>
      </c>
      <c r="AB36" s="1437">
        <f>SUM(X36,Z36)</f>
        <v>77</v>
      </c>
      <c r="AC36" s="1442">
        <f>SUM(O36:P36,U36:V36,AA36:AB36)</f>
        <v>110</v>
      </c>
      <c r="AD36" s="1"/>
      <c r="AE36" s="82"/>
      <c r="AF36" s="82"/>
      <c r="AG36" s="82"/>
    </row>
    <row r="37" spans="1:256" s="19" customFormat="1" ht="19.899999999999999" customHeight="1" x14ac:dyDescent="0.25">
      <c r="A37" s="1504" t="s">
        <v>54</v>
      </c>
      <c r="B37" s="1505"/>
      <c r="C37" s="1505"/>
      <c r="D37" s="1505"/>
      <c r="E37" s="1505"/>
      <c r="F37" s="1505"/>
      <c r="G37" s="1505"/>
      <c r="H37" s="1505"/>
      <c r="I37" s="1505"/>
      <c r="J37" s="1505"/>
      <c r="K37" s="1505"/>
      <c r="L37" s="1505"/>
      <c r="M37" s="1505"/>
      <c r="N37" s="1505"/>
      <c r="O37" s="1505"/>
      <c r="P37" s="1505"/>
      <c r="Q37" s="1505"/>
      <c r="R37" s="1505"/>
      <c r="S37" s="1505"/>
      <c r="T37" s="1505"/>
      <c r="U37" s="1505"/>
      <c r="V37" s="1505"/>
      <c r="W37" s="1505"/>
      <c r="X37" s="1505"/>
      <c r="Y37" s="1505"/>
      <c r="Z37" s="1505"/>
      <c r="AA37" s="1505"/>
      <c r="AB37" s="1505"/>
      <c r="AC37" s="1506"/>
      <c r="AD37" s="1"/>
      <c r="AE37" s="82"/>
      <c r="AF37" s="82"/>
      <c r="AG37" s="82"/>
    </row>
    <row r="38" spans="1:256" s="19" customFormat="1" ht="21.6" customHeight="1" thickBot="1" x14ac:dyDescent="0.3">
      <c r="A38" s="1429" t="s">
        <v>357</v>
      </c>
      <c r="B38" s="875">
        <v>10</v>
      </c>
      <c r="C38" s="875">
        <v>270</v>
      </c>
      <c r="D38" s="1431">
        <v>220</v>
      </c>
      <c r="E38" s="1446" t="s">
        <v>358</v>
      </c>
      <c r="F38" s="1433"/>
      <c r="G38" s="1433">
        <v>220</v>
      </c>
      <c r="H38" s="1433">
        <v>20</v>
      </c>
      <c r="I38" s="1433">
        <v>50</v>
      </c>
      <c r="J38" s="1434">
        <v>10</v>
      </c>
      <c r="K38" s="1438"/>
      <c r="L38" s="1438"/>
      <c r="M38" s="1439"/>
      <c r="N38" s="1440"/>
      <c r="O38" s="1507"/>
      <c r="P38" s="1507"/>
      <c r="Q38" s="1438"/>
      <c r="R38" s="1438"/>
      <c r="S38" s="1439"/>
      <c r="T38" s="1440"/>
      <c r="U38" s="1441"/>
      <c r="V38" s="1437"/>
      <c r="W38" s="1439"/>
      <c r="X38" s="1460"/>
      <c r="Y38" s="1459"/>
      <c r="Z38" s="1474">
        <v>220</v>
      </c>
      <c r="AA38" s="1437">
        <f>SUM(W38,Y38)</f>
        <v>0</v>
      </c>
      <c r="AB38" s="1437">
        <f>SUM(X38,Z38)</f>
        <v>220</v>
      </c>
      <c r="AC38" s="1442">
        <f>SUM(O38:P38,U38:V38,AA38:AB38)</f>
        <v>220</v>
      </c>
      <c r="AD38" s="1"/>
      <c r="AE38" s="609"/>
      <c r="AF38" s="609"/>
      <c r="AG38" s="609"/>
    </row>
    <row r="39" spans="1:256" s="5" customFormat="1" ht="16.5" customHeight="1" thickBot="1" x14ac:dyDescent="0.3">
      <c r="A39" s="1275" t="s">
        <v>21</v>
      </c>
      <c r="B39" s="560">
        <f>SUM(B35:B36)</f>
        <v>10</v>
      </c>
      <c r="C39" s="560">
        <f>SUM(C35:C36)</f>
        <v>270</v>
      </c>
      <c r="D39" s="1508">
        <f>SUM(D35:D36)</f>
        <v>220</v>
      </c>
      <c r="E39" s="560">
        <f>SUM(E35:E36)</f>
        <v>66</v>
      </c>
      <c r="F39" s="560">
        <f>SUM(F35:F36)</f>
        <v>154</v>
      </c>
      <c r="G39" s="560">
        <f>SUM(G38)</f>
        <v>220</v>
      </c>
      <c r="H39" s="560">
        <f>SUM(H35:H38)</f>
        <v>40</v>
      </c>
      <c r="I39" s="560">
        <f t="shared" ref="I39:AC39" si="5">SUM(I35:I38)</f>
        <v>100</v>
      </c>
      <c r="J39" s="560">
        <f t="shared" si="5"/>
        <v>20</v>
      </c>
      <c r="K39" s="560">
        <f t="shared" si="5"/>
        <v>0</v>
      </c>
      <c r="L39" s="560">
        <f t="shared" si="5"/>
        <v>0</v>
      </c>
      <c r="M39" s="560">
        <f t="shared" si="5"/>
        <v>0</v>
      </c>
      <c r="N39" s="560">
        <f t="shared" si="5"/>
        <v>0</v>
      </c>
      <c r="O39" s="560">
        <f t="shared" si="5"/>
        <v>0</v>
      </c>
      <c r="P39" s="560">
        <f t="shared" si="5"/>
        <v>0</v>
      </c>
      <c r="Q39" s="560">
        <f t="shared" si="5"/>
        <v>0</v>
      </c>
      <c r="R39" s="560">
        <f t="shared" si="5"/>
        <v>0</v>
      </c>
      <c r="S39" s="560">
        <f t="shared" si="5"/>
        <v>0</v>
      </c>
      <c r="T39" s="560">
        <f t="shared" si="5"/>
        <v>0</v>
      </c>
      <c r="U39" s="560">
        <f t="shared" si="5"/>
        <v>0</v>
      </c>
      <c r="V39" s="560">
        <f t="shared" si="5"/>
        <v>0</v>
      </c>
      <c r="W39" s="560">
        <f t="shared" si="5"/>
        <v>0</v>
      </c>
      <c r="X39" s="560">
        <f t="shared" si="5"/>
        <v>0</v>
      </c>
      <c r="Y39" s="560">
        <f t="shared" si="5"/>
        <v>66</v>
      </c>
      <c r="Z39" s="560">
        <f t="shared" si="5"/>
        <v>374</v>
      </c>
      <c r="AA39" s="560">
        <f t="shared" si="5"/>
        <v>66</v>
      </c>
      <c r="AB39" s="560">
        <f t="shared" si="5"/>
        <v>374</v>
      </c>
      <c r="AC39" s="1508">
        <f t="shared" si="5"/>
        <v>440</v>
      </c>
      <c r="AD39" s="1"/>
      <c r="AE39" s="1621"/>
      <c r="AF39" s="1621"/>
      <c r="AG39" s="1621"/>
    </row>
    <row r="40" spans="1:256" s="5" customFormat="1" ht="16.5" customHeight="1" thickBot="1" x14ac:dyDescent="0.3">
      <c r="A40" s="1277" t="s">
        <v>11</v>
      </c>
      <c r="B40" s="99">
        <f ca="1">SUM(B32,B39)</f>
        <v>110</v>
      </c>
      <c r="C40" s="99">
        <f t="shared" ref="C40:AC40" ca="1" si="6">SUM(C32,C39)</f>
        <v>2970</v>
      </c>
      <c r="D40" s="1509">
        <f t="shared" ca="1" si="6"/>
        <v>2420</v>
      </c>
      <c r="E40" s="99">
        <f t="shared" ca="1" si="6"/>
        <v>770</v>
      </c>
      <c r="F40" s="99">
        <f t="shared" ca="1" si="6"/>
        <v>1430</v>
      </c>
      <c r="G40" s="99">
        <f t="shared" ca="1" si="6"/>
        <v>220</v>
      </c>
      <c r="H40" s="99">
        <f t="shared" ca="1" si="6"/>
        <v>220</v>
      </c>
      <c r="I40" s="99">
        <f t="shared" ca="1" si="6"/>
        <v>550</v>
      </c>
      <c r="J40" s="99">
        <f t="shared" ca="1" si="6"/>
        <v>110</v>
      </c>
      <c r="K40" s="99">
        <f t="shared" ca="1" si="6"/>
        <v>146</v>
      </c>
      <c r="L40" s="99">
        <f t="shared" ca="1" si="6"/>
        <v>134</v>
      </c>
      <c r="M40" s="99">
        <f t="shared" ca="1" si="6"/>
        <v>86</v>
      </c>
      <c r="N40" s="99">
        <f t="shared" ca="1" si="6"/>
        <v>152</v>
      </c>
      <c r="O40" s="99">
        <f t="shared" ca="1" si="6"/>
        <v>232</v>
      </c>
      <c r="P40" s="99">
        <f t="shared" ca="1" si="6"/>
        <v>286</v>
      </c>
      <c r="Q40" s="99">
        <f t="shared" ca="1" si="6"/>
        <v>84</v>
      </c>
      <c r="R40" s="99">
        <f t="shared" ca="1" si="6"/>
        <v>196</v>
      </c>
      <c r="S40" s="99">
        <f t="shared" ca="1" si="6"/>
        <v>86</v>
      </c>
      <c r="T40" s="99">
        <f t="shared" ca="1" si="6"/>
        <v>96</v>
      </c>
      <c r="U40" s="99">
        <f t="shared" ca="1" si="6"/>
        <v>170</v>
      </c>
      <c r="V40" s="99">
        <f t="shared" ca="1" si="6"/>
        <v>292</v>
      </c>
      <c r="W40" s="99">
        <f t="shared" ca="1" si="6"/>
        <v>242</v>
      </c>
      <c r="X40" s="99">
        <f t="shared" ca="1" si="6"/>
        <v>558</v>
      </c>
      <c r="Y40" s="99">
        <f t="shared" ca="1" si="6"/>
        <v>126</v>
      </c>
      <c r="Z40" s="99">
        <f t="shared" ca="1" si="6"/>
        <v>514</v>
      </c>
      <c r="AA40" s="99">
        <f t="shared" ca="1" si="6"/>
        <v>368</v>
      </c>
      <c r="AB40" s="99">
        <f t="shared" ca="1" si="6"/>
        <v>1072</v>
      </c>
      <c r="AC40" s="1509">
        <f t="shared" ca="1" si="6"/>
        <v>2420</v>
      </c>
      <c r="AD40" s="1"/>
      <c r="AE40" s="1405"/>
      <c r="AF40" s="1405"/>
      <c r="AG40" s="1405"/>
    </row>
    <row r="41" spans="1:256" s="5" customFormat="1" ht="16.5" customHeight="1" thickBot="1" x14ac:dyDescent="0.3">
      <c r="A41" s="1510" t="s">
        <v>359</v>
      </c>
      <c r="B41" s="1511"/>
      <c r="C41" s="1512"/>
      <c r="D41" s="1513"/>
      <c r="E41" s="1514"/>
      <c r="F41" s="1514"/>
      <c r="G41" s="1514"/>
      <c r="H41" s="1514"/>
      <c r="I41" s="1514"/>
      <c r="J41" s="1514"/>
      <c r="K41" s="1515"/>
      <c r="L41" s="1515"/>
      <c r="M41" s="1515"/>
      <c r="N41" s="1515"/>
      <c r="O41" s="1515"/>
      <c r="P41" s="1515"/>
      <c r="Q41" s="1515"/>
      <c r="R41" s="1515"/>
      <c r="S41" s="1515"/>
      <c r="T41" s="1515"/>
      <c r="U41" s="1515"/>
      <c r="V41" s="1515"/>
      <c r="W41" s="1515"/>
      <c r="X41" s="1515"/>
      <c r="Y41" s="1515"/>
      <c r="Z41" s="1515"/>
      <c r="AA41" s="1515"/>
      <c r="AB41" s="1515"/>
      <c r="AC41" s="1515"/>
      <c r="AD41" s="1"/>
      <c r="AE41" s="1405"/>
      <c r="AF41" s="1405"/>
      <c r="AG41" s="1405"/>
    </row>
    <row r="42" spans="1:256" s="5" customFormat="1" ht="16.5" customHeight="1" thickBot="1" x14ac:dyDescent="0.3">
      <c r="A42" s="1516" t="s">
        <v>167</v>
      </c>
      <c r="B42" s="1517">
        <v>6</v>
      </c>
      <c r="C42" s="1512">
        <v>162</v>
      </c>
      <c r="D42" s="1513">
        <v>132</v>
      </c>
      <c r="E42" s="1515">
        <v>132</v>
      </c>
      <c r="F42" s="1515">
        <v>0</v>
      </c>
      <c r="G42" s="1515">
        <v>0</v>
      </c>
      <c r="H42" s="1515">
        <v>0</v>
      </c>
      <c r="I42" s="1515">
        <v>0</v>
      </c>
      <c r="J42" s="1515">
        <v>0</v>
      </c>
      <c r="K42" s="1515">
        <v>0</v>
      </c>
      <c r="L42" s="1515">
        <v>0</v>
      </c>
      <c r="M42" s="1515">
        <v>40</v>
      </c>
      <c r="N42" s="1515">
        <v>0</v>
      </c>
      <c r="O42" s="1515">
        <v>40</v>
      </c>
      <c r="P42" s="1515">
        <v>0</v>
      </c>
      <c r="Q42" s="1515">
        <v>26</v>
      </c>
      <c r="R42" s="1515">
        <v>0</v>
      </c>
      <c r="S42" s="1515">
        <v>40</v>
      </c>
      <c r="T42" s="1515">
        <v>0</v>
      </c>
      <c r="U42" s="1515">
        <v>66</v>
      </c>
      <c r="V42" s="1515">
        <v>0</v>
      </c>
      <c r="W42" s="1515">
        <v>26</v>
      </c>
      <c r="X42" s="1515">
        <v>0</v>
      </c>
      <c r="Y42" s="1515">
        <v>0</v>
      </c>
      <c r="Z42" s="1515">
        <v>0</v>
      </c>
      <c r="AA42" s="1515">
        <v>26</v>
      </c>
      <c r="AB42" s="1515">
        <v>0</v>
      </c>
      <c r="AC42" s="1515">
        <v>132</v>
      </c>
      <c r="AD42" s="1"/>
    </row>
    <row r="43" spans="1:256" ht="12.75" customHeight="1" x14ac:dyDescent="0.25">
      <c r="A43" s="75"/>
      <c r="B43" s="75"/>
      <c r="C43" s="75"/>
      <c r="D43" s="75"/>
      <c r="E43" s="75"/>
      <c r="F43" s="75"/>
      <c r="G43" s="75"/>
      <c r="H43" s="75"/>
      <c r="I43" s="75"/>
      <c r="J43" s="75"/>
      <c r="K43" s="75"/>
      <c r="L43" s="75"/>
      <c r="M43" s="75"/>
      <c r="N43" s="75"/>
      <c r="O43" s="75"/>
      <c r="P43" s="75"/>
      <c r="Q43" s="75"/>
      <c r="R43" s="75"/>
      <c r="S43" s="75"/>
      <c r="T43" s="75"/>
      <c r="U43" s="75"/>
      <c r="V43" s="75"/>
      <c r="W43" s="75"/>
      <c r="X43" s="75"/>
      <c r="Y43" s="75"/>
      <c r="Z43" s="75"/>
      <c r="AA43" s="75"/>
      <c r="AB43" s="75"/>
      <c r="AC43" s="75"/>
    </row>
    <row r="44" spans="1:256" x14ac:dyDescent="0.2">
      <c r="A44" s="1518"/>
      <c r="B44" s="1519"/>
      <c r="C44" s="1520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2"/>
      <c r="U44" s="2"/>
      <c r="V44" s="2"/>
      <c r="W44" s="2"/>
    </row>
    <row r="45" spans="1:256" x14ac:dyDescent="0.2">
      <c r="A45" s="2"/>
      <c r="B45" s="8"/>
      <c r="C45" s="8"/>
      <c r="E45" s="1"/>
      <c r="F45" s="1"/>
      <c r="G45" s="1"/>
      <c r="H45" s="1"/>
      <c r="I45" s="1"/>
      <c r="N45" s="8"/>
      <c r="O45" s="8"/>
      <c r="P45" s="8"/>
      <c r="Q45" s="8"/>
      <c r="R45" s="8"/>
      <c r="S45" s="8"/>
      <c r="T45" s="2"/>
      <c r="U45" s="2"/>
      <c r="V45" s="2"/>
      <c r="W45" s="2"/>
    </row>
    <row r="46" spans="1:256" x14ac:dyDescent="0.2">
      <c r="A46" s="2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2"/>
      <c r="U46" s="2"/>
      <c r="V46" s="2"/>
      <c r="W46" s="2"/>
    </row>
    <row r="47" spans="1:256" x14ac:dyDescent="0.2">
      <c r="A47" s="2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2"/>
      <c r="U47" s="2"/>
      <c r="V47" s="2"/>
      <c r="W47" s="2"/>
    </row>
    <row r="48" spans="1:256" x14ac:dyDescent="0.2">
      <c r="A48" s="9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2"/>
      <c r="U48" s="2"/>
      <c r="V48" s="2"/>
      <c r="W48" s="2"/>
    </row>
    <row r="49" spans="1:23" x14ac:dyDescent="0.2">
      <c r="A49" s="2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2"/>
      <c r="U49" s="2"/>
      <c r="V49" s="2"/>
      <c r="W49" s="2"/>
    </row>
    <row r="50" spans="1:23" x14ac:dyDescent="0.2">
      <c r="A50" s="9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2"/>
      <c r="U50" s="2"/>
      <c r="V50" s="2"/>
      <c r="W50" s="2"/>
    </row>
    <row r="51" spans="1:23" x14ac:dyDescent="0.2">
      <c r="A51" s="2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2"/>
      <c r="U51" s="2"/>
      <c r="V51" s="2"/>
      <c r="W51" s="2"/>
    </row>
    <row r="52" spans="1:23" x14ac:dyDescent="0.2">
      <c r="A52" s="2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2"/>
      <c r="U52" s="2"/>
      <c r="V52" s="2"/>
      <c r="W52" s="2"/>
    </row>
    <row r="53" spans="1:23" x14ac:dyDescent="0.2">
      <c r="A53" s="2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2"/>
      <c r="U53" s="2"/>
      <c r="V53" s="2"/>
      <c r="W53" s="2"/>
    </row>
    <row r="54" spans="1:23" x14ac:dyDescent="0.2">
      <c r="A54" s="2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2"/>
      <c r="U54" s="2"/>
      <c r="V54" s="2"/>
      <c r="W54" s="2"/>
    </row>
    <row r="55" spans="1:23" x14ac:dyDescent="0.2">
      <c r="A55" s="2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2"/>
      <c r="U55" s="2"/>
      <c r="V55" s="2"/>
      <c r="W55" s="2"/>
    </row>
    <row r="56" spans="1:23" x14ac:dyDescent="0.2">
      <c r="A56" s="2"/>
      <c r="B56" s="8"/>
      <c r="C56" s="8"/>
      <c r="D56" s="2"/>
      <c r="E56" s="8"/>
      <c r="F56" s="8"/>
      <c r="G56" s="8"/>
      <c r="H56" s="8"/>
      <c r="I56" s="8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x14ac:dyDescent="0.2">
      <c r="A57" s="9"/>
      <c r="B57" s="8"/>
      <c r="C57" s="8"/>
      <c r="D57" s="2"/>
      <c r="E57" s="8"/>
      <c r="F57" s="8"/>
      <c r="G57" s="8"/>
      <c r="H57" s="8"/>
      <c r="I57" s="8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x14ac:dyDescent="0.2">
      <c r="A58" s="2"/>
      <c r="B58" s="8"/>
      <c r="C58" s="8"/>
      <c r="D58" s="2"/>
      <c r="E58" s="8"/>
      <c r="F58" s="8"/>
      <c r="G58" s="8"/>
      <c r="H58" s="8"/>
      <c r="I58" s="8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x14ac:dyDescent="0.2">
      <c r="A59" s="2"/>
      <c r="B59" s="8"/>
      <c r="C59" s="8"/>
      <c r="D59" s="2"/>
      <c r="E59" s="8"/>
      <c r="F59" s="8"/>
      <c r="G59" s="8"/>
      <c r="H59" s="8"/>
      <c r="I59" s="8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x14ac:dyDescent="0.2">
      <c r="A60" s="2"/>
      <c r="B60" s="8"/>
      <c r="C60" s="8"/>
      <c r="D60" s="2"/>
      <c r="E60" s="8"/>
      <c r="F60" s="8"/>
      <c r="G60" s="8"/>
      <c r="H60" s="8"/>
      <c r="I60" s="8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x14ac:dyDescent="0.2">
      <c r="A61" s="2"/>
      <c r="B61" s="8"/>
      <c r="C61" s="8"/>
      <c r="D61" s="2"/>
      <c r="E61" s="8"/>
      <c r="F61" s="8"/>
      <c r="G61" s="8"/>
      <c r="H61" s="8"/>
      <c r="I61" s="8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x14ac:dyDescent="0.2">
      <c r="A62" s="2"/>
      <c r="B62" s="8"/>
      <c r="C62" s="8"/>
      <c r="D62" s="2"/>
      <c r="E62" s="8"/>
      <c r="F62" s="8"/>
      <c r="G62" s="8"/>
      <c r="H62" s="8"/>
      <c r="I62" s="8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x14ac:dyDescent="0.2">
      <c r="A63" s="2"/>
      <c r="B63" s="8"/>
      <c r="C63" s="8"/>
      <c r="D63" s="2"/>
      <c r="E63" s="8"/>
      <c r="F63" s="8"/>
      <c r="G63" s="8"/>
      <c r="H63" s="8"/>
      <c r="I63" s="8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x14ac:dyDescent="0.2">
      <c r="A64" s="2"/>
      <c r="B64" s="8"/>
      <c r="C64" s="8"/>
      <c r="D64" s="2"/>
      <c r="E64" s="8"/>
      <c r="F64" s="8"/>
      <c r="G64" s="8"/>
      <c r="H64" s="8"/>
      <c r="I64" s="8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x14ac:dyDescent="0.2">
      <c r="A65" s="2"/>
      <c r="B65" s="8"/>
      <c r="C65" s="8"/>
      <c r="D65" s="2"/>
      <c r="E65" s="8"/>
      <c r="F65" s="8"/>
      <c r="G65" s="8"/>
      <c r="H65" s="8"/>
      <c r="I65" s="8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x14ac:dyDescent="0.2">
      <c r="A66" s="2"/>
      <c r="B66" s="8"/>
      <c r="C66" s="8"/>
      <c r="D66" s="2"/>
      <c r="E66" s="8"/>
      <c r="F66" s="8"/>
      <c r="G66" s="8"/>
      <c r="H66" s="8"/>
      <c r="I66" s="8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x14ac:dyDescent="0.2">
      <c r="A67" s="2"/>
      <c r="B67" s="8"/>
      <c r="C67" s="8"/>
      <c r="D67" s="2"/>
      <c r="E67" s="8"/>
      <c r="F67" s="8"/>
      <c r="G67" s="8"/>
      <c r="H67" s="8"/>
      <c r="I67" s="8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x14ac:dyDescent="0.2">
      <c r="A68" s="2"/>
      <c r="B68" s="8"/>
      <c r="C68" s="8"/>
      <c r="D68" s="2"/>
      <c r="E68" s="8"/>
      <c r="F68" s="8"/>
      <c r="G68" s="8"/>
      <c r="H68" s="8"/>
      <c r="I68" s="8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x14ac:dyDescent="0.2">
      <c r="A69" s="2"/>
      <c r="B69" s="8"/>
      <c r="C69" s="8"/>
      <c r="D69" s="2"/>
      <c r="E69" s="8"/>
      <c r="F69" s="8"/>
      <c r="G69" s="8"/>
      <c r="H69" s="8"/>
      <c r="I69" s="8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x14ac:dyDescent="0.2">
      <c r="A70" s="2"/>
      <c r="B70" s="8"/>
      <c r="C70" s="8"/>
      <c r="D70" s="2"/>
      <c r="E70" s="8"/>
      <c r="F70" s="8"/>
      <c r="G70" s="8"/>
      <c r="H70" s="8"/>
      <c r="I70" s="8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x14ac:dyDescent="0.2">
      <c r="A71" s="2"/>
      <c r="B71" s="8"/>
      <c r="C71" s="8"/>
      <c r="D71" s="2"/>
      <c r="E71" s="8"/>
      <c r="F71" s="8"/>
      <c r="G71" s="8"/>
      <c r="H71" s="8"/>
      <c r="I71" s="8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x14ac:dyDescent="0.2">
      <c r="A72" s="2"/>
      <c r="B72" s="8"/>
      <c r="C72" s="8"/>
      <c r="D72" s="2"/>
      <c r="E72" s="8"/>
      <c r="F72" s="8"/>
      <c r="G72" s="8"/>
      <c r="H72" s="8"/>
      <c r="I72" s="8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x14ac:dyDescent="0.2">
      <c r="A73" s="2"/>
      <c r="B73" s="8"/>
      <c r="C73" s="8"/>
      <c r="D73" s="2"/>
      <c r="E73" s="8"/>
      <c r="F73" s="8"/>
      <c r="G73" s="8"/>
      <c r="H73" s="8"/>
      <c r="I73" s="8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x14ac:dyDescent="0.2">
      <c r="A74" s="2"/>
      <c r="B74" s="8"/>
      <c r="C74" s="8"/>
      <c r="D74" s="2"/>
      <c r="E74" s="8"/>
      <c r="F74" s="8"/>
      <c r="G74" s="8"/>
      <c r="H74" s="8"/>
      <c r="I74" s="8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x14ac:dyDescent="0.2">
      <c r="A75" s="2"/>
      <c r="B75" s="8"/>
      <c r="C75" s="8"/>
      <c r="D75" s="2"/>
      <c r="E75" s="8"/>
      <c r="F75" s="8"/>
      <c r="G75" s="8"/>
      <c r="H75" s="8"/>
      <c r="I75" s="8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x14ac:dyDescent="0.2">
      <c r="A76" s="2"/>
      <c r="B76" s="8"/>
      <c r="C76" s="8"/>
      <c r="D76" s="2"/>
      <c r="E76" s="8"/>
      <c r="F76" s="8"/>
      <c r="G76" s="8"/>
      <c r="H76" s="8"/>
      <c r="I76" s="8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x14ac:dyDescent="0.2">
      <c r="A77" s="2"/>
      <c r="B77" s="8"/>
      <c r="C77" s="8"/>
      <c r="D77" s="2"/>
      <c r="E77" s="8"/>
      <c r="F77" s="8"/>
      <c r="G77" s="8"/>
      <c r="H77" s="8"/>
      <c r="I77" s="8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x14ac:dyDescent="0.2">
      <c r="A78" s="2"/>
      <c r="B78" s="8"/>
      <c r="C78" s="8"/>
      <c r="D78" s="2"/>
      <c r="E78" s="8"/>
      <c r="F78" s="8"/>
      <c r="G78" s="8"/>
      <c r="H78" s="8"/>
      <c r="I78" s="8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x14ac:dyDescent="0.2">
      <c r="A79" s="2"/>
      <c r="B79" s="8"/>
      <c r="C79" s="8"/>
      <c r="D79" s="2"/>
      <c r="E79" s="8"/>
      <c r="F79" s="8"/>
      <c r="G79" s="8"/>
      <c r="H79" s="8"/>
      <c r="I79" s="8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x14ac:dyDescent="0.2">
      <c r="A80" s="2"/>
      <c r="B80" s="8"/>
      <c r="C80" s="8"/>
      <c r="D80" s="2"/>
      <c r="E80" s="8"/>
      <c r="F80" s="8"/>
      <c r="G80" s="8"/>
      <c r="H80" s="8"/>
      <c r="I80" s="8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x14ac:dyDescent="0.2">
      <c r="A81" s="2"/>
      <c r="B81" s="8"/>
      <c r="C81" s="8"/>
      <c r="D81" s="2"/>
      <c r="E81" s="8"/>
      <c r="F81" s="8"/>
      <c r="G81" s="8"/>
      <c r="H81" s="8"/>
      <c r="I81" s="8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x14ac:dyDescent="0.2">
      <c r="A82" s="2"/>
      <c r="B82" s="8"/>
      <c r="C82" s="8"/>
      <c r="D82" s="2"/>
      <c r="E82" s="8"/>
      <c r="F82" s="8"/>
      <c r="G82" s="8"/>
      <c r="H82" s="8"/>
      <c r="I82" s="8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x14ac:dyDescent="0.2">
      <c r="A83" s="2"/>
      <c r="B83" s="8"/>
      <c r="C83" s="8"/>
      <c r="D83" s="2"/>
      <c r="E83" s="8"/>
      <c r="F83" s="8"/>
      <c r="G83" s="8"/>
      <c r="H83" s="8"/>
      <c r="I83" s="8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x14ac:dyDescent="0.2">
      <c r="A84" s="2"/>
      <c r="B84" s="8"/>
      <c r="C84" s="8"/>
      <c r="D84" s="2"/>
      <c r="E84" s="8"/>
      <c r="F84" s="8"/>
      <c r="G84" s="8"/>
      <c r="H84" s="8"/>
      <c r="I84" s="8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x14ac:dyDescent="0.2">
      <c r="A85" s="2"/>
      <c r="B85" s="8"/>
      <c r="C85" s="8"/>
      <c r="D85" s="2"/>
      <c r="E85" s="8"/>
      <c r="F85" s="8"/>
      <c r="G85" s="8"/>
      <c r="H85" s="8"/>
      <c r="I85" s="8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x14ac:dyDescent="0.2">
      <c r="A86" s="2"/>
      <c r="B86" s="8"/>
      <c r="C86" s="8"/>
      <c r="D86" s="2"/>
      <c r="E86" s="8"/>
      <c r="F86" s="8"/>
      <c r="G86" s="8"/>
      <c r="H86" s="8"/>
      <c r="I86" s="8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x14ac:dyDescent="0.2">
      <c r="A87" s="2"/>
      <c r="B87" s="8"/>
      <c r="C87" s="8"/>
      <c r="D87" s="2"/>
      <c r="E87" s="8"/>
      <c r="F87" s="8"/>
      <c r="G87" s="8"/>
      <c r="H87" s="8"/>
      <c r="I87" s="8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x14ac:dyDescent="0.2">
      <c r="A88" s="2"/>
      <c r="B88" s="8"/>
      <c r="C88" s="8"/>
      <c r="D88" s="2"/>
      <c r="E88" s="8"/>
      <c r="F88" s="8"/>
      <c r="G88" s="8"/>
      <c r="H88" s="8"/>
      <c r="I88" s="8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x14ac:dyDescent="0.2">
      <c r="A89" s="2"/>
      <c r="B89" s="8"/>
      <c r="C89" s="8"/>
      <c r="D89" s="2"/>
      <c r="E89" s="8"/>
      <c r="F89" s="8"/>
      <c r="G89" s="8"/>
      <c r="H89" s="8"/>
      <c r="I89" s="8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x14ac:dyDescent="0.2">
      <c r="A90" s="2"/>
      <c r="B90" s="8"/>
      <c r="C90" s="8"/>
      <c r="D90" s="2"/>
      <c r="E90" s="8"/>
      <c r="F90" s="8"/>
      <c r="G90" s="8"/>
      <c r="H90" s="8"/>
      <c r="I90" s="8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x14ac:dyDescent="0.2">
      <c r="A91" s="2"/>
      <c r="B91" s="8"/>
      <c r="C91" s="8"/>
      <c r="D91" s="2"/>
      <c r="E91" s="8"/>
      <c r="F91" s="8"/>
      <c r="G91" s="8"/>
      <c r="H91" s="8"/>
      <c r="I91" s="8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x14ac:dyDescent="0.2">
      <c r="A92" s="2"/>
      <c r="B92" s="8"/>
      <c r="C92" s="8"/>
      <c r="D92" s="2"/>
      <c r="E92" s="8"/>
      <c r="F92" s="8"/>
      <c r="G92" s="8"/>
      <c r="H92" s="8"/>
      <c r="I92" s="8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x14ac:dyDescent="0.2">
      <c r="A93" s="2"/>
      <c r="B93" s="8"/>
      <c r="C93" s="8"/>
      <c r="D93" s="2"/>
      <c r="E93" s="8"/>
      <c r="F93" s="8"/>
      <c r="G93" s="8"/>
      <c r="H93" s="8"/>
      <c r="I93" s="8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x14ac:dyDescent="0.2">
      <c r="A94" s="2"/>
      <c r="B94" s="8"/>
      <c r="C94" s="8"/>
      <c r="D94" s="2"/>
      <c r="E94" s="8"/>
      <c r="F94" s="8"/>
      <c r="G94" s="8"/>
      <c r="H94" s="8"/>
      <c r="I94" s="8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x14ac:dyDescent="0.2">
      <c r="A95" s="2"/>
      <c r="B95" s="8"/>
      <c r="C95" s="8"/>
      <c r="D95" s="2"/>
      <c r="E95" s="8"/>
      <c r="F95" s="8"/>
      <c r="G95" s="8"/>
      <c r="H95" s="8"/>
      <c r="I95" s="8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x14ac:dyDescent="0.2">
      <c r="A96" s="2"/>
      <c r="B96" s="8"/>
      <c r="C96" s="8"/>
      <c r="D96" s="2"/>
      <c r="E96" s="8"/>
      <c r="F96" s="8"/>
      <c r="G96" s="8"/>
      <c r="H96" s="8"/>
      <c r="I96" s="8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x14ac:dyDescent="0.2">
      <c r="A97" s="2"/>
      <c r="B97" s="8"/>
      <c r="C97" s="8"/>
      <c r="D97" s="2"/>
      <c r="E97" s="8"/>
      <c r="F97" s="8"/>
      <c r="G97" s="8"/>
      <c r="H97" s="8"/>
      <c r="I97" s="8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x14ac:dyDescent="0.2">
      <c r="A98" s="2"/>
      <c r="B98" s="8"/>
      <c r="C98" s="8"/>
      <c r="D98" s="2"/>
      <c r="E98" s="8"/>
      <c r="F98" s="8"/>
      <c r="G98" s="8"/>
      <c r="H98" s="8"/>
      <c r="I98" s="8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x14ac:dyDescent="0.2">
      <c r="A99" s="2"/>
      <c r="B99" s="8"/>
      <c r="C99" s="8"/>
      <c r="D99" s="2"/>
      <c r="E99" s="8"/>
      <c r="F99" s="8"/>
      <c r="G99" s="8"/>
      <c r="H99" s="8"/>
      <c r="I99" s="8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x14ac:dyDescent="0.2">
      <c r="A100" s="2"/>
      <c r="B100" s="8"/>
      <c r="C100" s="8"/>
      <c r="D100" s="2"/>
      <c r="E100" s="8"/>
      <c r="F100" s="8"/>
      <c r="G100" s="8"/>
      <c r="H100" s="8"/>
      <c r="I100" s="8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x14ac:dyDescent="0.2">
      <c r="A101" s="2"/>
      <c r="B101" s="8"/>
      <c r="C101" s="8"/>
      <c r="D101" s="2"/>
      <c r="E101" s="8"/>
      <c r="F101" s="8"/>
      <c r="G101" s="8"/>
      <c r="H101" s="8"/>
      <c r="I101" s="8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x14ac:dyDescent="0.2">
      <c r="A102" s="2"/>
      <c r="B102" s="8"/>
      <c r="C102" s="8"/>
      <c r="D102" s="2"/>
      <c r="E102" s="8"/>
      <c r="F102" s="8"/>
      <c r="G102" s="8"/>
      <c r="H102" s="8"/>
      <c r="I102" s="8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x14ac:dyDescent="0.2">
      <c r="A103" s="2"/>
      <c r="B103" s="8"/>
      <c r="C103" s="8"/>
      <c r="D103" s="2"/>
      <c r="E103" s="8"/>
      <c r="F103" s="8"/>
      <c r="G103" s="8"/>
      <c r="H103" s="8"/>
      <c r="I103" s="8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x14ac:dyDescent="0.2">
      <c r="A104" s="2"/>
      <c r="B104" s="8"/>
      <c r="C104" s="8"/>
      <c r="D104" s="2"/>
      <c r="E104" s="8"/>
      <c r="F104" s="8"/>
      <c r="G104" s="8"/>
      <c r="H104" s="8"/>
      <c r="I104" s="8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x14ac:dyDescent="0.2">
      <c r="A105" s="2"/>
      <c r="B105" s="8"/>
      <c r="C105" s="8"/>
      <c r="D105" s="2"/>
      <c r="E105" s="8"/>
      <c r="F105" s="8"/>
      <c r="G105" s="8"/>
      <c r="H105" s="8"/>
      <c r="I105" s="8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x14ac:dyDescent="0.2">
      <c r="A106" s="2"/>
      <c r="B106" s="8"/>
      <c r="C106" s="8"/>
      <c r="D106" s="2"/>
      <c r="E106" s="8"/>
      <c r="F106" s="8"/>
      <c r="G106" s="8"/>
      <c r="H106" s="8"/>
      <c r="I106" s="8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x14ac:dyDescent="0.2">
      <c r="A107" s="2"/>
      <c r="B107" s="8"/>
      <c r="C107" s="8"/>
      <c r="D107" s="2"/>
      <c r="E107" s="8"/>
      <c r="F107" s="8"/>
      <c r="G107" s="8"/>
      <c r="H107" s="8"/>
      <c r="I107" s="8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x14ac:dyDescent="0.2">
      <c r="A108" s="2"/>
      <c r="B108" s="8"/>
      <c r="C108" s="8"/>
      <c r="D108" s="2"/>
      <c r="E108" s="8"/>
      <c r="F108" s="8"/>
      <c r="G108" s="8"/>
      <c r="H108" s="8"/>
      <c r="I108" s="8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x14ac:dyDescent="0.2">
      <c r="A109" s="2"/>
      <c r="B109" s="8"/>
      <c r="C109" s="8"/>
      <c r="D109" s="2"/>
      <c r="E109" s="8"/>
      <c r="F109" s="8"/>
      <c r="G109" s="8"/>
      <c r="H109" s="8"/>
      <c r="I109" s="8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x14ac:dyDescent="0.2">
      <c r="A110" s="2"/>
      <c r="B110" s="8"/>
      <c r="C110" s="8"/>
      <c r="D110" s="2"/>
      <c r="E110" s="8"/>
      <c r="F110" s="8"/>
      <c r="G110" s="8"/>
      <c r="H110" s="8"/>
      <c r="I110" s="8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x14ac:dyDescent="0.2">
      <c r="A111" s="2"/>
      <c r="B111" s="8"/>
      <c r="C111" s="8"/>
      <c r="D111" s="2"/>
      <c r="E111" s="8"/>
      <c r="F111" s="8"/>
      <c r="G111" s="8"/>
      <c r="H111" s="8"/>
      <c r="I111" s="8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x14ac:dyDescent="0.2">
      <c r="A112" s="2"/>
      <c r="B112" s="8"/>
      <c r="C112" s="8"/>
      <c r="D112" s="2"/>
      <c r="E112" s="8"/>
      <c r="F112" s="8"/>
      <c r="G112" s="8"/>
      <c r="H112" s="8"/>
      <c r="I112" s="8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x14ac:dyDescent="0.2">
      <c r="A113" s="2"/>
      <c r="B113" s="8"/>
      <c r="C113" s="8"/>
      <c r="D113" s="2"/>
      <c r="E113" s="8"/>
      <c r="F113" s="8"/>
      <c r="G113" s="8"/>
      <c r="H113" s="8"/>
      <c r="I113" s="8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x14ac:dyDescent="0.2">
      <c r="A114" s="2"/>
      <c r="B114" s="8"/>
      <c r="C114" s="8"/>
      <c r="D114" s="2"/>
      <c r="E114" s="8"/>
      <c r="F114" s="8"/>
      <c r="G114" s="8"/>
      <c r="H114" s="8"/>
      <c r="I114" s="8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x14ac:dyDescent="0.2">
      <c r="A115" s="2"/>
      <c r="B115" s="8"/>
      <c r="C115" s="8"/>
      <c r="D115" s="2"/>
      <c r="E115" s="8"/>
      <c r="F115" s="8"/>
      <c r="G115" s="8"/>
      <c r="H115" s="8"/>
      <c r="I115" s="8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x14ac:dyDescent="0.2">
      <c r="A116" s="2"/>
      <c r="B116" s="8"/>
      <c r="C116" s="8"/>
      <c r="D116" s="2"/>
      <c r="E116" s="8"/>
      <c r="F116" s="8"/>
      <c r="G116" s="8"/>
      <c r="H116" s="8"/>
      <c r="I116" s="8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x14ac:dyDescent="0.2">
      <c r="A117" s="2"/>
      <c r="B117" s="8"/>
      <c r="C117" s="8"/>
      <c r="D117" s="2"/>
      <c r="E117" s="8"/>
      <c r="F117" s="8"/>
      <c r="G117" s="8"/>
      <c r="H117" s="8"/>
      <c r="I117" s="8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x14ac:dyDescent="0.2">
      <c r="A118" s="2"/>
      <c r="B118" s="8"/>
      <c r="C118" s="8"/>
      <c r="D118" s="2"/>
      <c r="E118" s="8"/>
      <c r="F118" s="8"/>
      <c r="G118" s="8"/>
      <c r="H118" s="8"/>
      <c r="I118" s="8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x14ac:dyDescent="0.2">
      <c r="A119" s="2"/>
      <c r="B119" s="8"/>
      <c r="C119" s="8"/>
      <c r="D119" s="2"/>
      <c r="E119" s="8"/>
      <c r="F119" s="8"/>
      <c r="G119" s="8"/>
      <c r="H119" s="8"/>
      <c r="I119" s="8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x14ac:dyDescent="0.2">
      <c r="A120" s="2"/>
      <c r="B120" s="8"/>
      <c r="C120" s="8"/>
      <c r="D120" s="2"/>
      <c r="E120" s="8"/>
      <c r="F120" s="8"/>
      <c r="G120" s="8"/>
      <c r="H120" s="8"/>
      <c r="I120" s="8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x14ac:dyDescent="0.2">
      <c r="A121" s="2"/>
      <c r="B121" s="8"/>
      <c r="C121" s="8"/>
      <c r="D121" s="2"/>
      <c r="E121" s="8"/>
      <c r="F121" s="8"/>
      <c r="G121" s="8"/>
      <c r="H121" s="8"/>
      <c r="I121" s="8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x14ac:dyDescent="0.2">
      <c r="A122" s="2"/>
      <c r="B122" s="8"/>
      <c r="C122" s="8"/>
      <c r="D122" s="2"/>
      <c r="E122" s="8"/>
      <c r="F122" s="8"/>
      <c r="G122" s="8"/>
      <c r="H122" s="8"/>
      <c r="I122" s="8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x14ac:dyDescent="0.2">
      <c r="A123" s="2"/>
      <c r="B123" s="8"/>
      <c r="C123" s="8"/>
      <c r="D123" s="2"/>
      <c r="E123" s="8"/>
      <c r="F123" s="8"/>
      <c r="G123" s="8"/>
      <c r="H123" s="8"/>
      <c r="I123" s="8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x14ac:dyDescent="0.2">
      <c r="A124" s="2"/>
      <c r="B124" s="8"/>
      <c r="C124" s="8"/>
      <c r="D124" s="2"/>
      <c r="E124" s="8"/>
      <c r="F124" s="8"/>
      <c r="G124" s="8"/>
      <c r="H124" s="8"/>
      <c r="I124" s="8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x14ac:dyDescent="0.2">
      <c r="A125" s="2"/>
      <c r="B125" s="8"/>
      <c r="C125" s="8"/>
      <c r="D125" s="2"/>
      <c r="E125" s="8"/>
      <c r="F125" s="8"/>
      <c r="G125" s="8"/>
      <c r="H125" s="8"/>
      <c r="I125" s="8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x14ac:dyDescent="0.2">
      <c r="A126" s="2"/>
      <c r="B126" s="8"/>
      <c r="C126" s="8"/>
      <c r="D126" s="2"/>
      <c r="E126" s="8"/>
      <c r="F126" s="8"/>
      <c r="G126" s="8"/>
      <c r="H126" s="8"/>
      <c r="I126" s="8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x14ac:dyDescent="0.2">
      <c r="A127" s="2"/>
      <c r="B127" s="8"/>
      <c r="C127" s="8"/>
      <c r="D127" s="2"/>
      <c r="E127" s="8"/>
      <c r="F127" s="8"/>
      <c r="G127" s="8"/>
      <c r="H127" s="8"/>
      <c r="I127" s="8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x14ac:dyDescent="0.2">
      <c r="A128" s="2"/>
      <c r="B128" s="8"/>
      <c r="C128" s="8"/>
      <c r="D128" s="2"/>
      <c r="E128" s="8"/>
      <c r="F128" s="8"/>
      <c r="G128" s="8"/>
      <c r="H128" s="8"/>
      <c r="I128" s="8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x14ac:dyDescent="0.2">
      <c r="A129" s="2"/>
      <c r="B129" s="8"/>
      <c r="C129" s="8"/>
      <c r="D129" s="2"/>
      <c r="E129" s="8"/>
      <c r="F129" s="8"/>
      <c r="G129" s="8"/>
      <c r="H129" s="8"/>
      <c r="I129" s="8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x14ac:dyDescent="0.2">
      <c r="A130" s="2"/>
      <c r="B130" s="8"/>
      <c r="C130" s="8"/>
      <c r="D130" s="2"/>
      <c r="E130" s="8"/>
      <c r="F130" s="8"/>
      <c r="G130" s="8"/>
      <c r="H130" s="8"/>
      <c r="I130" s="8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x14ac:dyDescent="0.2">
      <c r="A131" s="2"/>
      <c r="B131" s="8"/>
      <c r="C131" s="8"/>
      <c r="D131" s="2"/>
      <c r="E131" s="8"/>
      <c r="F131" s="8"/>
      <c r="G131" s="8"/>
      <c r="H131" s="8"/>
      <c r="I131" s="8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x14ac:dyDescent="0.2">
      <c r="A132" s="2"/>
      <c r="B132" s="8"/>
      <c r="C132" s="8"/>
      <c r="D132" s="2"/>
      <c r="E132" s="8"/>
      <c r="F132" s="8"/>
      <c r="G132" s="8"/>
      <c r="H132" s="8"/>
      <c r="I132" s="8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x14ac:dyDescent="0.2">
      <c r="A133" s="2"/>
      <c r="B133" s="8"/>
      <c r="C133" s="8"/>
      <c r="D133" s="2"/>
      <c r="E133" s="8"/>
      <c r="F133" s="8"/>
      <c r="G133" s="8"/>
      <c r="H133" s="8"/>
      <c r="I133" s="8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x14ac:dyDescent="0.2">
      <c r="A134" s="2"/>
      <c r="B134" s="8"/>
      <c r="C134" s="8"/>
      <c r="D134" s="2"/>
      <c r="E134" s="8"/>
      <c r="F134" s="8"/>
      <c r="G134" s="8"/>
      <c r="H134" s="8"/>
      <c r="I134" s="8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x14ac:dyDescent="0.2">
      <c r="A135" s="2"/>
      <c r="B135" s="8"/>
      <c r="C135" s="8"/>
      <c r="D135" s="2"/>
      <c r="E135" s="8"/>
      <c r="F135" s="8"/>
      <c r="G135" s="8"/>
      <c r="H135" s="8"/>
      <c r="I135" s="8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x14ac:dyDescent="0.2">
      <c r="A136" s="2"/>
      <c r="B136" s="8"/>
      <c r="C136" s="8"/>
      <c r="D136" s="2"/>
      <c r="E136" s="8"/>
      <c r="F136" s="8"/>
      <c r="G136" s="8"/>
      <c r="H136" s="8"/>
      <c r="I136" s="8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x14ac:dyDescent="0.2">
      <c r="A137" s="2"/>
      <c r="B137" s="8"/>
      <c r="C137" s="8"/>
      <c r="D137" s="2"/>
      <c r="E137" s="8"/>
      <c r="F137" s="8"/>
      <c r="G137" s="8"/>
      <c r="H137" s="8"/>
      <c r="I137" s="8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x14ac:dyDescent="0.2">
      <c r="A138" s="2"/>
      <c r="B138" s="8"/>
      <c r="C138" s="8"/>
    </row>
  </sheetData>
  <mergeCells count="33">
    <mergeCell ref="A21:A22"/>
    <mergeCell ref="A10:A14"/>
    <mergeCell ref="B10:B14"/>
    <mergeCell ref="C10:C14"/>
    <mergeCell ref="D10:AC10"/>
    <mergeCell ref="D11:D14"/>
    <mergeCell ref="E11:E14"/>
    <mergeCell ref="F11:F14"/>
    <mergeCell ref="G11:G14"/>
    <mergeCell ref="H11:H14"/>
    <mergeCell ref="I11:I14"/>
    <mergeCell ref="AE39:AG39"/>
    <mergeCell ref="J11:J14"/>
    <mergeCell ref="K11:P11"/>
    <mergeCell ref="Q11:V11"/>
    <mergeCell ref="W11:AB11"/>
    <mergeCell ref="K12:L12"/>
    <mergeCell ref="M12:N12"/>
    <mergeCell ref="O12:P13"/>
    <mergeCell ref="Q12:R12"/>
    <mergeCell ref="S12:T12"/>
    <mergeCell ref="U12:V13"/>
    <mergeCell ref="W12:X12"/>
    <mergeCell ref="Y12:Z12"/>
    <mergeCell ref="AA12:AB13"/>
    <mergeCell ref="AC12:AC13"/>
    <mergeCell ref="A9:S9"/>
    <mergeCell ref="A1:AC1"/>
    <mergeCell ref="A2:AC2"/>
    <mergeCell ref="A3:AC3"/>
    <mergeCell ref="A6:D6"/>
    <mergeCell ref="E6:M6"/>
    <mergeCell ref="A8:S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Darbalapiai</vt:lpstr>
      </vt:variant>
      <vt:variant>
        <vt:i4>22</vt:i4>
      </vt:variant>
      <vt:variant>
        <vt:lpstr>Įvardytieji diapazonai</vt:lpstr>
      </vt:variant>
      <vt:variant>
        <vt:i4>6</vt:i4>
      </vt:variant>
    </vt:vector>
  </HeadingPairs>
  <TitlesOfParts>
    <vt:vector size="28" baseType="lpstr">
      <vt:lpstr>APg22</vt:lpstr>
      <vt:lpstr>BA22</vt:lpstr>
      <vt:lpstr>BAt22</vt:lpstr>
      <vt:lpstr>DT22</vt:lpstr>
      <vt:lpstr>UI22-2</vt:lpstr>
      <vt:lpstr>UIt22-2</vt:lpstr>
      <vt:lpstr>KO22</vt:lpstr>
      <vt:lpstr>KOg22</vt:lpstr>
      <vt:lpstr>KOt22</vt:lpstr>
      <vt:lpstr>KR22</vt:lpstr>
      <vt:lpstr>KTt22</vt:lpstr>
      <vt:lpstr>KS22</vt:lpstr>
      <vt:lpstr>KSt22</vt:lpstr>
      <vt:lpstr>PBg22</vt:lpstr>
      <vt:lpstr>PR22</vt:lpstr>
      <vt:lpstr>PRt22</vt:lpstr>
      <vt:lpstr>SL22</vt:lpstr>
      <vt:lpstr>SLt22</vt:lpstr>
      <vt:lpstr>SV22-2</vt:lpstr>
      <vt:lpstr>SVt22-2</vt:lpstr>
      <vt:lpstr>V22</vt:lpstr>
      <vt:lpstr>Vg22</vt:lpstr>
      <vt:lpstr>'BA22'!Print_Area</vt:lpstr>
      <vt:lpstr>'BAt22'!Print_Area</vt:lpstr>
      <vt:lpstr>'DT22'!Print_Area</vt:lpstr>
      <vt:lpstr>'KO22'!Print_Area</vt:lpstr>
      <vt:lpstr>'KOt22'!Print_Area</vt:lpstr>
      <vt:lpstr>'KTt22'!Print_Area</vt:lpstr>
    </vt:vector>
  </TitlesOfParts>
  <Company>Mobilios Telekomunikacijos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rasma</dc:creator>
  <cp:lastModifiedBy>Pavaduotoja</cp:lastModifiedBy>
  <cp:lastPrinted>2022-08-24T11:15:17Z</cp:lastPrinted>
  <dcterms:created xsi:type="dcterms:W3CDTF">2003-02-27T15:31:53Z</dcterms:created>
  <dcterms:modified xsi:type="dcterms:W3CDTF">2023-01-05T09:51:13Z</dcterms:modified>
</cp:coreProperties>
</file>